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GRANTS\2016 GRANT REPORTS\"/>
    </mc:Choice>
  </mc:AlternateContent>
  <bookViews>
    <workbookView xWindow="120" yWindow="86610" windowWidth="9435" windowHeight="5355" tabRatio="707" activeTab="8"/>
  </bookViews>
  <sheets>
    <sheet name="Dec adj 2015" sheetId="32" r:id="rId1"/>
    <sheet name="Jan" sheetId="33" r:id="rId2"/>
    <sheet name="Feb" sheetId="34" r:id="rId3"/>
    <sheet name="Mar" sheetId="35" r:id="rId4"/>
    <sheet name="Mar BB" sheetId="37" r:id="rId5"/>
    <sheet name="Apr" sheetId="36" r:id="rId6"/>
    <sheet name="May" sheetId="38" r:id="rId7"/>
    <sheet name="June" sheetId="39" r:id="rId8"/>
    <sheet name="July" sheetId="40" r:id="rId9"/>
  </sheets>
  <definedNames>
    <definedName name="_xlnm.Print_Area" localSheetId="5">Apr!$A$1:$AD$70</definedName>
    <definedName name="_xlnm.Print_Area" localSheetId="0">'Dec adj 2015'!$A$1:$AD$68</definedName>
    <definedName name="_xlnm.Print_Area" localSheetId="2">Feb!$A$1:$AD$70</definedName>
    <definedName name="_xlnm.Print_Area" localSheetId="1">Jan!$A$1:$AD$68</definedName>
    <definedName name="_xlnm.Print_Area" localSheetId="8">July!$A$1:$AD$72</definedName>
    <definedName name="_xlnm.Print_Area" localSheetId="7">June!$A$1:$AD$70</definedName>
    <definedName name="_xlnm.Print_Area" localSheetId="3">Mar!$A$1:$AD$70</definedName>
    <definedName name="_xlnm.Print_Area" localSheetId="4">'Mar BB'!$A$1:$AD$70</definedName>
    <definedName name="_xlnm.Print_Area" localSheetId="6">May!$A$1:$AD$70</definedName>
  </definedNames>
  <calcPr calcId="152511"/>
</workbook>
</file>

<file path=xl/calcChain.xml><?xml version="1.0" encoding="utf-8"?>
<calcChain xmlns="http://schemas.openxmlformats.org/spreadsheetml/2006/main">
  <c r="D36" i="40" l="1"/>
  <c r="D37" i="40" s="1"/>
  <c r="N30" i="40"/>
  <c r="L30" i="40"/>
  <c r="J30" i="40"/>
  <c r="H30" i="40"/>
  <c r="F30" i="40"/>
  <c r="D30" i="40"/>
  <c r="B29" i="40"/>
  <c r="B30" i="40" s="1"/>
  <c r="D69" i="40" l="1"/>
  <c r="N50" i="40"/>
  <c r="N53" i="40" s="1"/>
  <c r="L50" i="40"/>
  <c r="L53" i="40" s="1"/>
  <c r="J50" i="40"/>
  <c r="J53" i="40" s="1"/>
  <c r="H50" i="40"/>
  <c r="H53" i="40" s="1"/>
  <c r="F50" i="40"/>
  <c r="F53" i="40" s="1"/>
  <c r="D50" i="40"/>
  <c r="D53" i="40" s="1"/>
  <c r="D56" i="40" s="1"/>
  <c r="B49" i="40"/>
  <c r="B48" i="40"/>
  <c r="B47" i="40"/>
  <c r="B45" i="40"/>
  <c r="B44" i="40"/>
  <c r="D43" i="40"/>
  <c r="B43" i="40" s="1"/>
  <c r="N25" i="40"/>
  <c r="L25" i="40"/>
  <c r="J25" i="40"/>
  <c r="H25" i="40"/>
  <c r="F25" i="40"/>
  <c r="D25" i="40"/>
  <c r="B24" i="40"/>
  <c r="B23" i="40"/>
  <c r="B22" i="40"/>
  <c r="B25" i="40" s="1"/>
  <c r="N18" i="40"/>
  <c r="L18" i="40"/>
  <c r="J18" i="40"/>
  <c r="H18" i="40"/>
  <c r="F18" i="40"/>
  <c r="D18" i="40"/>
  <c r="B17" i="40"/>
  <c r="B18" i="40" s="1"/>
  <c r="D13" i="40"/>
  <c r="R11" i="40"/>
  <c r="N11" i="40"/>
  <c r="L11" i="40"/>
  <c r="J11" i="40"/>
  <c r="H11" i="40"/>
  <c r="F11" i="40"/>
  <c r="D11" i="40"/>
  <c r="B10" i="40"/>
  <c r="B9" i="40"/>
  <c r="B8" i="40"/>
  <c r="B7" i="40"/>
  <c r="P6" i="40"/>
  <c r="P11" i="40" s="1"/>
  <c r="P16" i="40" s="1"/>
  <c r="P19" i="40" s="1"/>
  <c r="B6" i="40"/>
  <c r="B5" i="40"/>
  <c r="D33" i="40" l="1"/>
  <c r="D38" i="40"/>
  <c r="D40" i="40" s="1"/>
  <c r="B50" i="40"/>
  <c r="B60" i="40" s="1"/>
  <c r="D39" i="40"/>
  <c r="B11" i="40"/>
  <c r="B33" i="40" s="1"/>
  <c r="D62" i="40"/>
  <c r="D61" i="40"/>
  <c r="P50" i="40"/>
  <c r="D66" i="39"/>
  <c r="N46" i="39"/>
  <c r="N49" i="39" s="1"/>
  <c r="L46" i="39"/>
  <c r="L49" i="39" s="1"/>
  <c r="J46" i="39"/>
  <c r="J49" i="39" s="1"/>
  <c r="H46" i="39"/>
  <c r="H49" i="39" s="1"/>
  <c r="F46" i="39"/>
  <c r="F49" i="39" s="1"/>
  <c r="D46" i="39"/>
  <c r="D49" i="39" s="1"/>
  <c r="D53" i="39" s="1"/>
  <c r="B45" i="39"/>
  <c r="B44" i="39"/>
  <c r="B43" i="39"/>
  <c r="B40" i="39"/>
  <c r="B39" i="39"/>
  <c r="D38" i="39"/>
  <c r="B38" i="39"/>
  <c r="N26" i="39"/>
  <c r="L26" i="39"/>
  <c r="J26" i="39"/>
  <c r="H26" i="39"/>
  <c r="F26" i="39"/>
  <c r="D26" i="39"/>
  <c r="B25" i="39"/>
  <c r="B24" i="39"/>
  <c r="B23" i="39"/>
  <c r="B26" i="39" s="1"/>
  <c r="N19" i="39"/>
  <c r="L19" i="39"/>
  <c r="J19" i="39"/>
  <c r="H19" i="39"/>
  <c r="F19" i="39"/>
  <c r="D19" i="39"/>
  <c r="B18" i="39"/>
  <c r="B19" i="39" s="1"/>
  <c r="D14" i="39"/>
  <c r="R12" i="39"/>
  <c r="N12" i="39"/>
  <c r="L12" i="39"/>
  <c r="J12" i="39"/>
  <c r="H12" i="39"/>
  <c r="F12" i="39"/>
  <c r="D12" i="39"/>
  <c r="D29" i="39" s="1"/>
  <c r="B11" i="39"/>
  <c r="B10" i="39"/>
  <c r="B9" i="39"/>
  <c r="B12" i="39" s="1"/>
  <c r="B8" i="39"/>
  <c r="P7" i="39"/>
  <c r="P12" i="39" s="1"/>
  <c r="P17" i="39" s="1"/>
  <c r="P20" i="39" s="1"/>
  <c r="B7" i="39"/>
  <c r="B6" i="39"/>
  <c r="B53" i="40" l="1"/>
  <c r="P46" i="39"/>
  <c r="B46" i="39"/>
  <c r="B57" i="39" s="1"/>
  <c r="D32" i="39"/>
  <c r="D33" i="39" s="1"/>
  <c r="B29" i="39"/>
  <c r="D59" i="39"/>
  <c r="D58" i="39"/>
  <c r="D66" i="38"/>
  <c r="J49" i="38"/>
  <c r="N46" i="38"/>
  <c r="N49" i="38" s="1"/>
  <c r="L46" i="38"/>
  <c r="L49" i="38" s="1"/>
  <c r="J46" i="38"/>
  <c r="P46" i="38" s="1"/>
  <c r="H46" i="38"/>
  <c r="H49" i="38" s="1"/>
  <c r="F46" i="38"/>
  <c r="F49" i="38" s="1"/>
  <c r="D46" i="38"/>
  <c r="D49" i="38" s="1"/>
  <c r="D53" i="38" s="1"/>
  <c r="B45" i="38"/>
  <c r="B44" i="38"/>
  <c r="B43" i="38"/>
  <c r="B46" i="38" s="1"/>
  <c r="B57" i="38" s="1"/>
  <c r="B40" i="38"/>
  <c r="B39" i="38"/>
  <c r="D38" i="38"/>
  <c r="B38" i="38" s="1"/>
  <c r="N26" i="38"/>
  <c r="L26" i="38"/>
  <c r="J26" i="38"/>
  <c r="H26" i="38"/>
  <c r="F26" i="38"/>
  <c r="D26" i="38"/>
  <c r="B25" i="38"/>
  <c r="B26" i="38" s="1"/>
  <c r="B24" i="38"/>
  <c r="B23" i="38"/>
  <c r="N19" i="38"/>
  <c r="L19" i="38"/>
  <c r="J19" i="38"/>
  <c r="H19" i="38"/>
  <c r="F19" i="38"/>
  <c r="D19" i="38"/>
  <c r="D29" i="38" s="1"/>
  <c r="B19" i="38"/>
  <c r="B18" i="38"/>
  <c r="D14" i="38"/>
  <c r="R12" i="38"/>
  <c r="P12" i="38"/>
  <c r="P17" i="38" s="1"/>
  <c r="P20" i="38" s="1"/>
  <c r="N12" i="38"/>
  <c r="L12" i="38"/>
  <c r="J12" i="38"/>
  <c r="H12" i="38"/>
  <c r="F12" i="38"/>
  <c r="D12" i="38"/>
  <c r="B11" i="38"/>
  <c r="B10" i="38"/>
  <c r="B9" i="38"/>
  <c r="B12" i="38" s="1"/>
  <c r="B8" i="38"/>
  <c r="P7" i="38"/>
  <c r="B7" i="38"/>
  <c r="B6" i="38"/>
  <c r="B49" i="39" l="1"/>
  <c r="B49" i="38"/>
  <c r="B29" i="38"/>
  <c r="D59" i="38"/>
  <c r="D58" i="38"/>
  <c r="D32" i="38"/>
  <c r="D33" i="38" s="1"/>
  <c r="D66" i="37"/>
  <c r="N46" i="37"/>
  <c r="N49" i="37" s="1"/>
  <c r="L46" i="37"/>
  <c r="L49" i="37" s="1"/>
  <c r="J46" i="37"/>
  <c r="P46" i="37" s="1"/>
  <c r="H46" i="37"/>
  <c r="H49" i="37" s="1"/>
  <c r="F46" i="37"/>
  <c r="F49" i="37" s="1"/>
  <c r="D46" i="37"/>
  <c r="D49" i="37" s="1"/>
  <c r="D53" i="37" s="1"/>
  <c r="B45" i="37"/>
  <c r="B44" i="37"/>
  <c r="B43" i="37"/>
  <c r="B46" i="37" s="1"/>
  <c r="B57" i="37" s="1"/>
  <c r="B40" i="37"/>
  <c r="B49" i="37" s="1"/>
  <c r="B39" i="37"/>
  <c r="D38" i="37"/>
  <c r="B38" i="37"/>
  <c r="N26" i="37"/>
  <c r="L26" i="37"/>
  <c r="J26" i="37"/>
  <c r="H26" i="37"/>
  <c r="F26" i="37"/>
  <c r="D26" i="37"/>
  <c r="B25" i="37"/>
  <c r="B26" i="37" s="1"/>
  <c r="B24" i="37"/>
  <c r="B23" i="37"/>
  <c r="N19" i="37"/>
  <c r="L19" i="37"/>
  <c r="J19" i="37"/>
  <c r="H19" i="37"/>
  <c r="F19" i="37"/>
  <c r="D19" i="37"/>
  <c r="D29" i="37" s="1"/>
  <c r="B18" i="37"/>
  <c r="B17" i="37"/>
  <c r="B19" i="37" s="1"/>
  <c r="D14" i="37"/>
  <c r="R12" i="37"/>
  <c r="P12" i="37"/>
  <c r="P17" i="37" s="1"/>
  <c r="P20" i="37" s="1"/>
  <c r="N12" i="37"/>
  <c r="L12" i="37"/>
  <c r="J12" i="37"/>
  <c r="H12" i="37"/>
  <c r="F12" i="37"/>
  <c r="D12" i="37"/>
  <c r="D32" i="37" s="1"/>
  <c r="D33" i="37" s="1"/>
  <c r="B11" i="37"/>
  <c r="B10" i="37"/>
  <c r="B9" i="37"/>
  <c r="B8" i="37"/>
  <c r="P7" i="37"/>
  <c r="B7" i="37"/>
  <c r="B6" i="37"/>
  <c r="B12" i="37" s="1"/>
  <c r="B29" i="37" s="1"/>
  <c r="D59" i="37" l="1"/>
  <c r="D58" i="37"/>
  <c r="J49" i="37"/>
  <c r="P12" i="36"/>
  <c r="D66" i="36" l="1"/>
  <c r="N46" i="36"/>
  <c r="N49" i="36" s="1"/>
  <c r="L46" i="36"/>
  <c r="L49" i="36" s="1"/>
  <c r="J46" i="36"/>
  <c r="J49" i="36" s="1"/>
  <c r="H46" i="36"/>
  <c r="H49" i="36" s="1"/>
  <c r="F46" i="36"/>
  <c r="F49" i="36" s="1"/>
  <c r="D46" i="36"/>
  <c r="D49" i="36" s="1"/>
  <c r="D53" i="36" s="1"/>
  <c r="B45" i="36"/>
  <c r="B44" i="36"/>
  <c r="B43" i="36"/>
  <c r="B40" i="36"/>
  <c r="B39" i="36"/>
  <c r="D38" i="36"/>
  <c r="B38" i="36" s="1"/>
  <c r="N26" i="36"/>
  <c r="L26" i="36"/>
  <c r="J26" i="36"/>
  <c r="H26" i="36"/>
  <c r="F26" i="36"/>
  <c r="D26" i="36"/>
  <c r="B25" i="36"/>
  <c r="B24" i="36"/>
  <c r="B23" i="36"/>
  <c r="B26" i="36" s="1"/>
  <c r="N19" i="36"/>
  <c r="L19" i="36"/>
  <c r="J19" i="36"/>
  <c r="H19" i="36"/>
  <c r="F19" i="36"/>
  <c r="D19" i="36"/>
  <c r="B18" i="36"/>
  <c r="B19" i="36"/>
  <c r="D14" i="36"/>
  <c r="R12" i="36"/>
  <c r="N12" i="36"/>
  <c r="L12" i="36"/>
  <c r="J12" i="36"/>
  <c r="H12" i="36"/>
  <c r="F12" i="36"/>
  <c r="D12" i="36"/>
  <c r="D29" i="36" s="1"/>
  <c r="B11" i="36"/>
  <c r="B10" i="36"/>
  <c r="B9" i="36"/>
  <c r="B8" i="36"/>
  <c r="P7" i="36"/>
  <c r="P17" i="36" s="1"/>
  <c r="P20" i="36" s="1"/>
  <c r="B7" i="36"/>
  <c r="B6" i="36"/>
  <c r="B12" i="36" s="1"/>
  <c r="P46" i="36" l="1"/>
  <c r="B46" i="36"/>
  <c r="B57" i="36" s="1"/>
  <c r="D59" i="36" s="1"/>
  <c r="B29" i="36"/>
  <c r="D32" i="36"/>
  <c r="D33" i="36" s="1"/>
  <c r="D66" i="35"/>
  <c r="N46" i="35"/>
  <c r="N49" i="35" s="1"/>
  <c r="L46" i="35"/>
  <c r="L49" i="35" s="1"/>
  <c r="J46" i="35"/>
  <c r="J49" i="35" s="1"/>
  <c r="H46" i="35"/>
  <c r="H49" i="35" s="1"/>
  <c r="F46" i="35"/>
  <c r="F49" i="35" s="1"/>
  <c r="D46" i="35"/>
  <c r="D49" i="35" s="1"/>
  <c r="D53" i="35" s="1"/>
  <c r="B45" i="35"/>
  <c r="B44" i="35"/>
  <c r="B43" i="35"/>
  <c r="B46" i="35" s="1"/>
  <c r="B57" i="35" s="1"/>
  <c r="B40" i="35"/>
  <c r="B39" i="35"/>
  <c r="D38" i="35"/>
  <c r="B38" i="35" s="1"/>
  <c r="N26" i="35"/>
  <c r="L26" i="35"/>
  <c r="J26" i="35"/>
  <c r="H26" i="35"/>
  <c r="F26" i="35"/>
  <c r="D26" i="35"/>
  <c r="B25" i="35"/>
  <c r="B26" i="35" s="1"/>
  <c r="B24" i="35"/>
  <c r="B23" i="35"/>
  <c r="N19" i="35"/>
  <c r="L19" i="35"/>
  <c r="J19" i="35"/>
  <c r="H19" i="35"/>
  <c r="F19" i="35"/>
  <c r="D19" i="35"/>
  <c r="B19" i="35"/>
  <c r="B18" i="35"/>
  <c r="B17" i="35"/>
  <c r="D14" i="35"/>
  <c r="R12" i="35"/>
  <c r="N12" i="35"/>
  <c r="L12" i="35"/>
  <c r="J12" i="35"/>
  <c r="H12" i="35"/>
  <c r="F12" i="35"/>
  <c r="D12" i="35"/>
  <c r="D32" i="35" s="1"/>
  <c r="D33" i="35" s="1"/>
  <c r="B11" i="35"/>
  <c r="B10" i="35"/>
  <c r="B9" i="35"/>
  <c r="B8" i="35"/>
  <c r="P7" i="35"/>
  <c r="P12" i="35" s="1"/>
  <c r="P17" i="35" s="1"/>
  <c r="P20" i="35" s="1"/>
  <c r="B7" i="35"/>
  <c r="B6" i="35"/>
  <c r="B49" i="36" l="1"/>
  <c r="D58" i="36"/>
  <c r="B49" i="35"/>
  <c r="D29" i="35"/>
  <c r="B12" i="35"/>
  <c r="B29" i="35" s="1"/>
  <c r="D59" i="35"/>
  <c r="D58" i="35"/>
  <c r="P46" i="35"/>
  <c r="D38" i="34"/>
  <c r="B10" i="34"/>
  <c r="P20" i="34" l="1"/>
  <c r="P17" i="34"/>
  <c r="P12" i="34"/>
  <c r="B24" i="34"/>
  <c r="D66" i="34" l="1"/>
  <c r="N46" i="34"/>
  <c r="N49" i="34" s="1"/>
  <c r="L46" i="34"/>
  <c r="L49" i="34" s="1"/>
  <c r="J46" i="34"/>
  <c r="H46" i="34"/>
  <c r="H49" i="34" s="1"/>
  <c r="F46" i="34"/>
  <c r="F49" i="34" s="1"/>
  <c r="D46" i="34"/>
  <c r="D49" i="34" s="1"/>
  <c r="D53" i="34" s="1"/>
  <c r="B45" i="34"/>
  <c r="B44" i="34"/>
  <c r="B43" i="34"/>
  <c r="B40" i="34"/>
  <c r="B39" i="34"/>
  <c r="B38" i="34"/>
  <c r="N26" i="34"/>
  <c r="L26" i="34"/>
  <c r="J26" i="34"/>
  <c r="H26" i="34"/>
  <c r="F26" i="34"/>
  <c r="D26" i="34"/>
  <c r="B25" i="34"/>
  <c r="B23" i="34"/>
  <c r="B26" i="34" s="1"/>
  <c r="N19" i="34"/>
  <c r="L19" i="34"/>
  <c r="J19" i="34"/>
  <c r="H19" i="34"/>
  <c r="F19" i="34"/>
  <c r="D19" i="34"/>
  <c r="B18" i="34"/>
  <c r="B17" i="34"/>
  <c r="B19" i="34" s="1"/>
  <c r="D14" i="34"/>
  <c r="R12" i="34"/>
  <c r="N12" i="34"/>
  <c r="L12" i="34"/>
  <c r="J12" i="34"/>
  <c r="H12" i="34"/>
  <c r="F12" i="34"/>
  <c r="D12" i="34"/>
  <c r="B11" i="34"/>
  <c r="B9" i="34"/>
  <c r="B8" i="34"/>
  <c r="P7" i="34"/>
  <c r="B7" i="34"/>
  <c r="B6" i="34"/>
  <c r="P46" i="34" l="1"/>
  <c r="B46" i="34"/>
  <c r="B57" i="34" s="1"/>
  <c r="D59" i="34" s="1"/>
  <c r="D32" i="34"/>
  <c r="D33" i="34" s="1"/>
  <c r="B12" i="34"/>
  <c r="B29" i="34" s="1"/>
  <c r="J49" i="34"/>
  <c r="D29" i="34"/>
  <c r="D13" i="33"/>
  <c r="D58" i="34" l="1"/>
  <c r="B49" i="34"/>
  <c r="P12" i="33"/>
  <c r="B38" i="33" l="1"/>
  <c r="B37" i="33"/>
  <c r="D36" i="33" l="1"/>
  <c r="B36" i="33" s="1"/>
  <c r="B8" i="33"/>
  <c r="B16" i="33" l="1"/>
  <c r="B18" i="33" s="1"/>
  <c r="D64" i="33"/>
  <c r="N44" i="33"/>
  <c r="N47" i="33" s="1"/>
  <c r="L44" i="33"/>
  <c r="L47" i="33" s="1"/>
  <c r="J44" i="33"/>
  <c r="J47" i="33" s="1"/>
  <c r="H44" i="33"/>
  <c r="H47" i="33" s="1"/>
  <c r="F44" i="33"/>
  <c r="F47" i="33" s="1"/>
  <c r="D44" i="33"/>
  <c r="D47" i="33" s="1"/>
  <c r="D51" i="33" s="1"/>
  <c r="B43" i="33"/>
  <c r="B42" i="33"/>
  <c r="B41" i="33"/>
  <c r="N24" i="33"/>
  <c r="L24" i="33"/>
  <c r="J24" i="33"/>
  <c r="H24" i="33"/>
  <c r="F24" i="33"/>
  <c r="B23" i="33"/>
  <c r="B22" i="33"/>
  <c r="B24" i="33" s="1"/>
  <c r="N18" i="33"/>
  <c r="L18" i="33"/>
  <c r="J18" i="33"/>
  <c r="H18" i="33"/>
  <c r="F18" i="33"/>
  <c r="D18" i="33"/>
  <c r="B17" i="33"/>
  <c r="R11" i="33"/>
  <c r="N11" i="33"/>
  <c r="L11" i="33"/>
  <c r="J11" i="33"/>
  <c r="H11" i="33"/>
  <c r="F11" i="33"/>
  <c r="D11" i="33"/>
  <c r="B10" i="33"/>
  <c r="B9" i="33"/>
  <c r="P7" i="33"/>
  <c r="P15" i="33" s="1"/>
  <c r="P21" i="33" s="1"/>
  <c r="B7" i="33"/>
  <c r="B6" i="33"/>
  <c r="B44" i="33" l="1"/>
  <c r="B55" i="33" s="1"/>
  <c r="B11" i="33"/>
  <c r="B27" i="33"/>
  <c r="D24" i="33"/>
  <c r="D30" i="33" s="1"/>
  <c r="D31" i="33" s="1"/>
  <c r="P44" i="33"/>
  <c r="D64" i="32"/>
  <c r="N44" i="32"/>
  <c r="N47" i="32" s="1"/>
  <c r="L44" i="32"/>
  <c r="L47" i="32" s="1"/>
  <c r="J44" i="32"/>
  <c r="P44" i="32" s="1"/>
  <c r="H44" i="32"/>
  <c r="H47" i="32" s="1"/>
  <c r="F44" i="32"/>
  <c r="F47" i="32" s="1"/>
  <c r="D44" i="32"/>
  <c r="D47" i="32" s="1"/>
  <c r="D51" i="32" s="1"/>
  <c r="B43" i="32"/>
  <c r="B42" i="32"/>
  <c r="B41" i="32"/>
  <c r="B44" i="32" s="1"/>
  <c r="B55" i="32" s="1"/>
  <c r="B38" i="32"/>
  <c r="B47" i="32" s="1"/>
  <c r="B37" i="32"/>
  <c r="D36" i="32"/>
  <c r="B36" i="32"/>
  <c r="N24" i="32"/>
  <c r="L24" i="32"/>
  <c r="J24" i="32"/>
  <c r="H24" i="32"/>
  <c r="F24" i="32"/>
  <c r="B23" i="32"/>
  <c r="D22" i="32"/>
  <c r="B22" i="32" s="1"/>
  <c r="B24" i="32" s="1"/>
  <c r="N18" i="32"/>
  <c r="L18" i="32"/>
  <c r="J18" i="32"/>
  <c r="H18" i="32"/>
  <c r="F18" i="32"/>
  <c r="D18" i="32"/>
  <c r="B17" i="32"/>
  <c r="B16" i="32"/>
  <c r="B18" i="32" s="1"/>
  <c r="D13" i="32"/>
  <c r="R11" i="32"/>
  <c r="P11" i="32"/>
  <c r="P14" i="32" s="1"/>
  <c r="P19" i="32" s="1"/>
  <c r="N11" i="32"/>
  <c r="L11" i="32"/>
  <c r="J11" i="32"/>
  <c r="H11" i="32"/>
  <c r="F11" i="32"/>
  <c r="D11" i="32"/>
  <c r="B10" i="32"/>
  <c r="B9" i="32"/>
  <c r="B11" i="32" s="1"/>
  <c r="B27" i="32" s="1"/>
  <c r="P7" i="32"/>
  <c r="B7" i="32"/>
  <c r="B6" i="32"/>
  <c r="D57" i="33" l="1"/>
  <c r="D56" i="33"/>
  <c r="B47" i="33"/>
  <c r="D27" i="33"/>
  <c r="D56" i="32"/>
  <c r="D57" i="32"/>
  <c r="D24" i="32"/>
  <c r="D30" i="32" s="1"/>
  <c r="D31" i="32" s="1"/>
  <c r="J47" i="32"/>
  <c r="D27" i="32" l="1"/>
</calcChain>
</file>

<file path=xl/sharedStrings.xml><?xml version="1.0" encoding="utf-8"?>
<sst xmlns="http://schemas.openxmlformats.org/spreadsheetml/2006/main" count="1138" uniqueCount="162">
  <si>
    <t>Grant Summary</t>
  </si>
  <si>
    <t xml:space="preserve">Estimated Year of Award                     </t>
  </si>
  <si>
    <t>TOTAL</t>
  </si>
  <si>
    <t>GRANT AWARD/COMMITMENT STATUS</t>
  </si>
  <si>
    <t>Estimated Year of Payment</t>
  </si>
  <si>
    <t>GRANT PAYMENT STATUS</t>
  </si>
  <si>
    <t xml:space="preserve">        Actual</t>
  </si>
  <si>
    <t>INVESTMENT RATE OF RETURN</t>
  </si>
  <si>
    <t xml:space="preserve">     Estimated Required Rate of Return:</t>
  </si>
  <si>
    <t>Gifted Education budget - comes from Caroline Bradley funds</t>
  </si>
  <si>
    <t xml:space="preserve">     Grant Commitment BF's (Note 3)</t>
  </si>
  <si>
    <t xml:space="preserve">     Current YTD Actual Net Grant Payments</t>
  </si>
  <si>
    <t xml:space="preserve">     Current YTD Grant Awards (Note 1)</t>
  </si>
  <si>
    <t xml:space="preserve">     Current YTD Gifted Education</t>
  </si>
  <si>
    <t xml:space="preserve">     Proposed Grant Awards (Note 2)</t>
  </si>
  <si>
    <t xml:space="preserve">     Proposed Grant Awards Gifted Education</t>
  </si>
  <si>
    <t xml:space="preserve">     Current YTD Gifted Education Payments</t>
  </si>
  <si>
    <t xml:space="preserve">     Future Payments:</t>
  </si>
  <si>
    <t xml:space="preserve">     Average Years Outstanding:</t>
  </si>
  <si>
    <t xml:space="preserve">     (Unpaid Grant Awards)</t>
  </si>
  <si>
    <t xml:space="preserve">        Actual with Outstanding Commitments</t>
  </si>
  <si>
    <t xml:space="preserve">     Paid &amp; Payable as % of Budget:</t>
  </si>
  <si>
    <t xml:space="preserve">        To Fund Annual Grant Payments &amp; Operating Expenses</t>
  </si>
  <si>
    <t xml:space="preserve">        To Fund CPI Inflation Index Anticipated Growth</t>
  </si>
  <si>
    <t xml:space="preserve">        Total Required Rate of Return</t>
  </si>
  <si>
    <t xml:space="preserve">NOTES/EXPLANATIONS   </t>
  </si>
  <si>
    <t>% in Years</t>
  </si>
  <si>
    <t xml:space="preserve">     Total Actual &amp; Proposed Grant Awards/Commitments:</t>
  </si>
  <si>
    <t xml:space="preserve">        Year End Target:</t>
  </si>
  <si>
    <t>.</t>
  </si>
  <si>
    <t xml:space="preserve">     Total Gifted Education:</t>
  </si>
  <si>
    <t>The Lynde and Harry Bradley Foundation, Inc.</t>
  </si>
  <si>
    <t>YTD performance from Accounting is the same as rate of return.</t>
  </si>
  <si>
    <t>PROGRAM AWARDS</t>
  </si>
  <si>
    <t>PROGRAM GRANT AWARD BUDGET:</t>
  </si>
  <si>
    <t>GIFTED EDUCATION</t>
  </si>
  <si>
    <t>GIFTED EDUCATION BUDGET:</t>
  </si>
  <si>
    <t>BARDER UNRESTRICTED FUND</t>
  </si>
  <si>
    <t xml:space="preserve">     Current YTD Grant Awards</t>
  </si>
  <si>
    <t>BARDER UNRESTRICTED FUND BUDGET:</t>
  </si>
  <si>
    <t>Total Foundation Budget Awarded and Committed:</t>
  </si>
  <si>
    <t>Total:</t>
  </si>
  <si>
    <t>Percent Awarded:</t>
  </si>
  <si>
    <t>use grant summary by program area 1 - explan 1st total (or)</t>
  </si>
  <si>
    <t>use newly awarded from grant rec/per books#; plus prior year cancels</t>
  </si>
  <si>
    <t xml:space="preserve">     Milwaukee Public Museum</t>
  </si>
  <si>
    <t xml:space="preserve">        Contingency Grant Awards</t>
  </si>
  <si>
    <t xml:space="preserve">       Grant Commitment - Bradley Fellows</t>
  </si>
  <si>
    <t xml:space="preserve">     Grant Commitment for Encounter in 2016 (Note 3)</t>
  </si>
  <si>
    <t>Barder Unrestricted Fund 2-20-15</t>
  </si>
  <si>
    <t>Actual YTD Rate of Return % comes from Finance before next board meeting</t>
  </si>
  <si>
    <t>add in total when awarded at board meeting</t>
  </si>
  <si>
    <t>Add in $1M for 2016 Encounter when awarded at Board meeting Aug timeframe</t>
  </si>
  <si>
    <t>cell d6 is YTD grant award total minus Barder fund</t>
  </si>
  <si>
    <t>to reconcile numbers with reports:</t>
  </si>
  <si>
    <t>Program grant award budget total should match Cash Flow report projection number</t>
  </si>
  <si>
    <t>Average Years Outstanding: denominator in calculation comes from Mandy</t>
  </si>
  <si>
    <t>Estimated Required Rate of Return: %'s from Mandy</t>
  </si>
  <si>
    <t>%'s need to be updated before june of 2015</t>
  </si>
  <si>
    <t>Total Foundation Budget numbers come from Mike Hartmann and from Grant Budget Worksheet</t>
  </si>
  <si>
    <t>(not included in total until after the board meeting approval because they are 'unrestricted' funds and not committed)</t>
  </si>
  <si>
    <t>2/27/15 Program Grant Award Budget may have a $20,000 variance for 2015 BP.</t>
  </si>
  <si>
    <t>Grants that have been authorized by the Board and are recorded as a grant award expense from the current year</t>
  </si>
  <si>
    <t xml:space="preserve">Grant awards rec. by the Program Staff, subject to formal Board approval.  </t>
  </si>
  <si>
    <t>(1) Program Grant Award Budget:</t>
  </si>
  <si>
    <t>(2) Proposed Grant Awards:</t>
  </si>
  <si>
    <t>(3) Grant Commitments:</t>
  </si>
  <si>
    <t>Grants that have been authorized by the Board but not recorded as a grant award expense or grant award</t>
  </si>
  <si>
    <t xml:space="preserve">    </t>
  </si>
  <si>
    <t xml:space="preserve">and recorded as a financial obligation payable in the current year.  These grants will be awarded by the </t>
  </si>
  <si>
    <t>Foundation at some future date.  Grant commitments normally require completion of some defined event</t>
  </si>
  <si>
    <t>or require the grantee to perform some specified task or provide additional information prior to payment</t>
  </si>
  <si>
    <t>Grants awarded that are not part of current year budget and payable in financial statements.</t>
  </si>
  <si>
    <t>of the award.  In addition, large dollar grants covering multiple years may be categorized as a grant commitment.</t>
  </si>
  <si>
    <t>Cell D10 add $200,000 to total from gifts to compensate for MPM grant spread over 5 yrs thru 2017</t>
  </si>
  <si>
    <t>Amount from Gifts Grant Summary Awarded  YTD</t>
  </si>
  <si>
    <t>budget and payable in the Foundation's financial statements.    $200K in 2015-2017 for Mke Public Museum</t>
  </si>
  <si>
    <t>20140990 $1M contingency grant line F43</t>
  </si>
  <si>
    <t>$40K in budget, 3 BP selectors - s/b $60,000, plus another $10K for George Will speaking at BP</t>
  </si>
  <si>
    <t>Bradley Fellows commitment is remaining amount not allocated</t>
  </si>
  <si>
    <t>Subtotal Unpaid &amp; Proposed Grant Awards Total for all years: matches the total on the lead sheet 'ending balance' and total on the Grants Commitments Schedule</t>
  </si>
  <si>
    <t>or from Net grant payments</t>
  </si>
  <si>
    <t>Gifted Education</t>
  </si>
  <si>
    <t>*Note adjustment made 10-19-15 for $1M for Encounter to catch up to be done this year only per CF</t>
  </si>
  <si>
    <t xml:space="preserve">     MSO Off Cycle Grant Award</t>
  </si>
  <si>
    <t xml:space="preserve">        MSO  Contingency Grant Award</t>
  </si>
  <si>
    <t>CELL B38 Total Payments YTD  comes from the amount paid balance column of the Sch of appropriations plus refund amounts</t>
  </si>
  <si>
    <r>
      <rPr>
        <sz val="10"/>
        <color rgb="FFFF0000"/>
        <rFont val="Arial"/>
        <family val="2"/>
      </rPr>
      <t>Current YTD Actual Net Grant Payments</t>
    </r>
    <r>
      <rPr>
        <b/>
        <sz val="10"/>
        <color rgb="FFFF0000"/>
        <rFont val="Arial"/>
        <family val="2"/>
      </rPr>
      <t xml:space="preserve"> - amount from GIFTS report Net Grant payments YTD and matchs the grant rec current year Net grant payments</t>
    </r>
  </si>
  <si>
    <t xml:space="preserve">     Total Unrestricted Funds</t>
  </si>
  <si>
    <t>Use this amount in cell D6, deduct PY and FY awards, plus $200,000 for MPM (on it's own line) thru 2017</t>
  </si>
  <si>
    <t>less PY awards</t>
  </si>
  <si>
    <t>less Future Year awards</t>
  </si>
  <si>
    <t>Barder fund (includes MSO grant for $15M over 5 years)</t>
  </si>
  <si>
    <t>Total Current Year Budget Awards:</t>
  </si>
  <si>
    <t xml:space="preserve">     Total Paid &amp; Contingent Grant Payments:</t>
  </si>
  <si>
    <t xml:space="preserve">     Total Current Year Grant Budget:</t>
  </si>
  <si>
    <t>Total Foundation Current Year Budget:</t>
  </si>
  <si>
    <t>Amt from Gifts Grant Summary Awarded  YTD</t>
  </si>
  <si>
    <t>Subtract PY awards</t>
  </si>
  <si>
    <t>Subtract FY awards MSO</t>
  </si>
  <si>
    <t>Barder grants</t>
  </si>
  <si>
    <t>Subtract FY awards Encounter</t>
  </si>
  <si>
    <t>Add MPM PY award from CY budget</t>
  </si>
  <si>
    <t>Subtract Other Admin</t>
  </si>
  <si>
    <t>Subtract MPM</t>
  </si>
  <si>
    <t>Subtract Encounter</t>
  </si>
  <si>
    <t>Subtract CY Gifted Ed</t>
  </si>
  <si>
    <t>Subtract CY Barder</t>
  </si>
  <si>
    <t>Amt to used in cell D6 Current YTD Grant Awards</t>
  </si>
  <si>
    <t>Current Year Budget Awards</t>
  </si>
  <si>
    <t>plus total gifted education</t>
  </si>
  <si>
    <t xml:space="preserve">plus total unrestricted funds </t>
  </si>
  <si>
    <t>equals total current year budget awards</t>
  </si>
  <si>
    <t>is total actual &amp; proposed grant awards</t>
  </si>
  <si>
    <t>*** formula for total Current Year Budget Awards</t>
  </si>
  <si>
    <t>The Grant Summary tracks only current year awards.  The Total Current Year Budget Award amount should match the total Program budget amount of the Grant Budget Worksheet.  Other Admin, PY and FY grant awards are not included.  Encounter, MPM, Barder and Gifted Ed. are subtracted from total and reported on their own line.</t>
  </si>
  <si>
    <t>2020/2021</t>
  </si>
  <si>
    <t xml:space="preserve">        Grant Awards</t>
  </si>
  <si>
    <t xml:space="preserve">          Subtotal Grant Awards &amp; Contingent Grants</t>
  </si>
  <si>
    <t>Check # for subtotal grant awards &amp; contingent grants</t>
  </si>
  <si>
    <t>Use grant rec current year NET grants paid total for Total Grant Payment Status</t>
  </si>
  <si>
    <t xml:space="preserve">     Actual YTD Rate of Return - percent as of 12/31/15</t>
  </si>
  <si>
    <t xml:space="preserve">     Grant Commitment for Encounter in 2017 (Note 3)</t>
  </si>
  <si>
    <t>%'s need to be updated before June of 2016</t>
  </si>
  <si>
    <t>investment rate of return %'s available in November per MJH, %'s are from the budget book - budget overview assumptions - investment income</t>
  </si>
  <si>
    <t>20140990 $1M contingency grant line F42</t>
  </si>
  <si>
    <t>Add in $1M for 2017 Encounter when awarded at Board meeting Aug timeframe</t>
  </si>
  <si>
    <t>Amt to use in cell D6 Current YTD Grant Awards</t>
  </si>
  <si>
    <t>Barder Unrestricted Fund 2016</t>
  </si>
  <si>
    <t>BF 2016</t>
  </si>
  <si>
    <t xml:space="preserve">     Actual YTD Rate of Return - percent as of 1/31/2016</t>
  </si>
  <si>
    <t>Subtract FY awards</t>
  </si>
  <si>
    <t>Subtract Barder CY Awards</t>
  </si>
  <si>
    <t>Subtract FY (2017) awards Encounter when awarded</t>
  </si>
  <si>
    <t xml:space="preserve">     P/Y Grant Awards</t>
  </si>
  <si>
    <t>Subtract Gifted Education</t>
  </si>
  <si>
    <t>MPM</t>
  </si>
  <si>
    <t xml:space="preserve">  Total Actual &amp; Proposed Grant Awards/Commitments:</t>
  </si>
  <si>
    <t>YTD Gifted Education</t>
  </si>
  <si>
    <t>YTD Barder</t>
  </si>
  <si>
    <t>Current YTD grant awards (cell D6)</t>
  </si>
  <si>
    <t>cell d6 is YTD grant award total minus Barder restricted and unrestricted</t>
  </si>
  <si>
    <t>use grant summary by program area 1 - explain 1st total (or)</t>
  </si>
  <si>
    <t xml:space="preserve">     BP allocated but not awarded to individuals until June 2016</t>
  </si>
  <si>
    <t xml:space="preserve">     Actual YTD Rate of Return - percent as of 2/29/2016</t>
  </si>
  <si>
    <t xml:space="preserve">     Actual YTD Rate of Return - percent as of 4/18/16</t>
  </si>
  <si>
    <t>pd 5/18/16 IEA id#20151001</t>
  </si>
  <si>
    <t>CELL B40 Total Payments YTD  comes from the amount paid balance column of the Sch of appropriations plus refund amounts</t>
  </si>
  <si>
    <t>should match lead sht ending balance</t>
  </si>
  <si>
    <t xml:space="preserve">     Actual YTD Rate of Return - percent as of 4/30/2016</t>
  </si>
  <si>
    <t xml:space="preserve">     Actual YTD Rate of Return - percent as of 5/31/2016</t>
  </si>
  <si>
    <t xml:space="preserve">     Actual YTD Rate of Return - percent as of 6/30/2016</t>
  </si>
  <si>
    <t xml:space="preserve">     Current YTD Gifted Education (Barder Restricted)</t>
  </si>
  <si>
    <t>CAROLINE BRADLEY RESIDUARY TRUST</t>
  </si>
  <si>
    <t xml:space="preserve">     Total Residuary Trust</t>
  </si>
  <si>
    <t>CAROLINE BRADLEY RESIDUARY TRUST BUDGET:</t>
  </si>
  <si>
    <t>Adjusted Total Foundation Current Year Budget:</t>
  </si>
  <si>
    <t>Budget Adjustment:</t>
  </si>
  <si>
    <t>or from Net grant payments.  Current YTD Actual Net Grant Payments - amount from GIFTS report Net Grant payments YTD and matchs the grant rec current year Net grant payments</t>
  </si>
  <si>
    <t xml:space="preserve">     Total Current Year Budget Awards:</t>
  </si>
  <si>
    <t xml:space="preserve">          Percent Awarded Current year Budget:</t>
  </si>
  <si>
    <t xml:space="preserve">          Adjusted Percent Awarded Current year Budget: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</si>
</sst>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164" formatCode="mm/dd/yy"/>
    <numFmt numFmtId="165" formatCode="0.0%"/>
    <numFmt numFmtId="166" formatCode="mm/dd/yy;@"/>
    <numFmt numFmtId="167" formatCode="&quot;$&quot;#,##0"/>
  </numFmts>
  <fonts count="35" x14ac:knownFonts="1">
    <font>
      <sz val="12"/>
      <name val="Arial"/>
    </font>
    <font>
      <sz val="10"/>
      <color indexed="8"/>
      <name val="Arial"/>
      <family val="2"/>
    </font>
    <font>
      <sz val="12"/>
      <color indexed="10"/>
      <name val="Arial"/>
      <family val="2"/>
    </font>
    <font>
      <sz val="10"/>
      <color indexed="10"/>
      <name val="Arial"/>
      <family val="2"/>
    </font>
    <font>
      <sz val="12"/>
      <color indexed="8"/>
      <name val="Arial"/>
      <family val="2"/>
    </font>
    <font>
      <sz val="10"/>
      <color indexed="17"/>
      <name val="Arial"/>
      <family val="2"/>
    </font>
    <font>
      <b/>
      <sz val="10"/>
      <color indexed="8"/>
      <name val="Arial"/>
      <family val="2"/>
    </font>
    <font>
      <sz val="12"/>
      <color indexed="17"/>
      <name val="Arial"/>
      <family val="2"/>
    </font>
    <font>
      <sz val="8"/>
      <name val="Arial"/>
      <family val="2"/>
    </font>
    <font>
      <sz val="10"/>
      <color rgb="FFFF0000"/>
      <name val="Arial"/>
      <family val="2"/>
    </font>
    <font>
      <b/>
      <sz val="12"/>
      <color indexed="10"/>
      <name val="Arial"/>
      <family val="2"/>
    </font>
    <font>
      <b/>
      <u/>
      <sz val="12"/>
      <color indexed="12"/>
      <name val="Arial"/>
      <family val="2"/>
    </font>
    <font>
      <sz val="10"/>
      <name val="Arial"/>
      <family val="2"/>
    </font>
    <font>
      <b/>
      <sz val="14"/>
      <name val="Arial"/>
      <family val="2"/>
    </font>
    <font>
      <sz val="12"/>
      <name val="Arial"/>
      <family val="2"/>
    </font>
    <font>
      <sz val="10"/>
      <color theme="1"/>
      <name val="Arial"/>
      <family val="2"/>
    </font>
    <font>
      <b/>
      <sz val="10"/>
      <color rgb="FFFF0000"/>
      <name val="Arial"/>
      <family val="2"/>
    </font>
    <font>
      <b/>
      <sz val="10"/>
      <color indexed="10"/>
      <name val="Arial"/>
      <family val="2"/>
    </font>
    <font>
      <b/>
      <u/>
      <sz val="10"/>
      <color indexed="12"/>
      <name val="Arial"/>
      <family val="2"/>
    </font>
    <font>
      <b/>
      <u/>
      <sz val="14"/>
      <color indexed="12"/>
      <name val="Arial"/>
      <family val="2"/>
    </font>
    <font>
      <b/>
      <sz val="12"/>
      <name val="Arial"/>
      <family val="2"/>
    </font>
    <font>
      <b/>
      <sz val="12"/>
      <color indexed="8"/>
      <name val="Arial"/>
      <family val="2"/>
    </font>
    <font>
      <b/>
      <sz val="10"/>
      <name val="Arial"/>
      <family val="2"/>
    </font>
    <font>
      <b/>
      <sz val="12"/>
      <color rgb="FFFF0000"/>
      <name val="Arial"/>
      <family val="2"/>
    </font>
    <font>
      <sz val="9"/>
      <color indexed="8"/>
      <name val="Arial"/>
      <family val="2"/>
    </font>
    <font>
      <sz val="9"/>
      <name val="Arial"/>
      <family val="2"/>
    </font>
    <font>
      <sz val="14"/>
      <name val="Arial"/>
      <family val="2"/>
    </font>
    <font>
      <b/>
      <sz val="14"/>
      <color indexed="8"/>
      <name val="Arial"/>
      <family val="2"/>
    </font>
    <font>
      <b/>
      <sz val="10"/>
      <color rgb="FFFF33CC"/>
      <name val="Arial"/>
      <family val="2"/>
    </font>
    <font>
      <sz val="8"/>
      <color indexed="8"/>
      <name val="Arial"/>
      <family val="2"/>
    </font>
    <font>
      <b/>
      <sz val="8"/>
      <color indexed="8"/>
      <name val="Arial"/>
      <family val="2"/>
    </font>
    <font>
      <b/>
      <sz val="8"/>
      <name val="Arial"/>
      <family val="2"/>
    </font>
    <font>
      <sz val="7"/>
      <color indexed="8"/>
      <name val="Arial"/>
      <family val="2"/>
    </font>
    <font>
      <sz val="7"/>
      <name val="Arial"/>
      <family val="2"/>
    </font>
    <font>
      <b/>
      <sz val="8"/>
      <color rgb="FFFF0000"/>
      <name val="Arial"/>
      <family val="2"/>
    </font>
  </fonts>
  <fills count="5">
    <fill>
      <patternFill patternType="none"/>
    </fill>
    <fill>
      <patternFill patternType="gray125"/>
    </fill>
    <fill>
      <patternFill patternType="solid">
        <fgColor indexed="9"/>
      </patternFill>
    </fill>
    <fill>
      <patternFill patternType="solid">
        <fgColor theme="0" tint="-4.9989318521683403E-2"/>
        <bgColor indexed="64"/>
      </patternFill>
    </fill>
    <fill>
      <patternFill patternType="solid">
        <fgColor rgb="FFFFFF00"/>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double">
        <color indexed="17"/>
      </bottom>
      <diagonal/>
    </border>
    <border>
      <left/>
      <right/>
      <top/>
      <bottom style="double">
        <color indexed="17"/>
      </bottom>
      <diagonal/>
    </border>
    <border>
      <left style="thin">
        <color indexed="8"/>
      </left>
      <right style="thin">
        <color indexed="8"/>
      </right>
      <top/>
      <bottom style="thin">
        <color indexed="8"/>
      </bottom>
      <diagonal/>
    </border>
    <border>
      <left/>
      <right/>
      <top style="thin">
        <color indexed="8"/>
      </top>
      <bottom style="double">
        <color rgb="FF008000"/>
      </bottom>
      <diagonal/>
    </border>
    <border>
      <left/>
      <right/>
      <top/>
      <bottom style="double">
        <color rgb="FF008000"/>
      </bottom>
      <diagonal/>
    </border>
    <border>
      <left style="thin">
        <color indexed="8"/>
      </left>
      <right style="thin">
        <color indexed="8"/>
      </right>
      <top style="thin">
        <color indexed="8"/>
      </top>
      <bottom/>
      <diagonal/>
    </border>
    <border>
      <left/>
      <right/>
      <top style="thin">
        <color indexed="8"/>
      </top>
      <bottom/>
      <diagonal/>
    </border>
    <border>
      <left/>
      <right/>
      <top/>
      <bottom style="thin">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indexed="8"/>
      </right>
      <top style="thin">
        <color auto="1"/>
      </top>
      <bottom style="thin">
        <color indexed="8"/>
      </bottom>
      <diagonal/>
    </border>
    <border>
      <left style="thin">
        <color indexed="8"/>
      </left>
      <right/>
      <top/>
      <bottom style="thin">
        <color indexed="8"/>
      </bottom>
      <diagonal/>
    </border>
    <border>
      <left/>
      <right/>
      <top style="medium">
        <color auto="1"/>
      </top>
      <bottom/>
      <diagonal/>
    </border>
    <border>
      <left/>
      <right style="thick">
        <color auto="1"/>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2" borderId="0"/>
  </cellStyleXfs>
  <cellXfs count="184">
    <xf numFmtId="0" fontId="0" fillId="0" borderId="0" xfId="0" applyFill="1"/>
    <xf numFmtId="0" fontId="1" fillId="2" borderId="0" xfId="0" applyNumberFormat="1" applyFont="1"/>
    <xf numFmtId="0" fontId="2" fillId="2" borderId="0" xfId="0" applyNumberFormat="1" applyFont="1"/>
    <xf numFmtId="0" fontId="4" fillId="2" borderId="0" xfId="0" applyNumberFormat="1" applyFont="1"/>
    <xf numFmtId="5" fontId="1" fillId="2" borderId="3" xfId="0" applyNumberFormat="1" applyFont="1" applyFill="1" applyBorder="1"/>
    <xf numFmtId="5" fontId="1" fillId="2" borderId="3" xfId="0" applyNumberFormat="1" applyFont="1" applyBorder="1"/>
    <xf numFmtId="0" fontId="5" fillId="2" borderId="0" xfId="0" applyNumberFormat="1" applyFont="1"/>
    <xf numFmtId="0" fontId="5" fillId="2" borderId="0" xfId="0" applyNumberFormat="1" applyFont="1" applyAlignment="1">
      <alignment horizontal="left"/>
    </xf>
    <xf numFmtId="0" fontId="7" fillId="2" borderId="0" xfId="0" applyNumberFormat="1" applyFont="1"/>
    <xf numFmtId="5" fontId="1" fillId="2" borderId="0" xfId="0" applyNumberFormat="1" applyFont="1" applyFill="1" applyBorder="1"/>
    <xf numFmtId="0" fontId="12" fillId="2" borderId="0" xfId="0" applyNumberFormat="1" applyFont="1"/>
    <xf numFmtId="5" fontId="6" fillId="2" borderId="4" xfId="0" applyNumberFormat="1" applyFont="1" applyFill="1" applyBorder="1"/>
    <xf numFmtId="10" fontId="6" fillId="2" borderId="4" xfId="0" applyNumberFormat="1" applyFont="1" applyFill="1" applyBorder="1" applyAlignment="1">
      <alignment horizontal="center"/>
    </xf>
    <xf numFmtId="5" fontId="6" fillId="2" borderId="0" xfId="0" applyNumberFormat="1" applyFont="1" applyFill="1" applyBorder="1"/>
    <xf numFmtId="0" fontId="10" fillId="2" borderId="1" xfId="0" applyNumberFormat="1" applyFont="1" applyBorder="1" applyAlignment="1">
      <alignment horizontal="center" vertical="center"/>
    </xf>
    <xf numFmtId="0" fontId="10" fillId="2" borderId="9" xfId="0" applyNumberFormat="1" applyFont="1" applyBorder="1" applyAlignment="1">
      <alignment vertical="center"/>
    </xf>
    <xf numFmtId="0" fontId="10" fillId="2" borderId="8" xfId="0" applyNumberFormat="1" applyFont="1" applyBorder="1" applyAlignment="1">
      <alignment horizontal="center" vertical="center"/>
    </xf>
    <xf numFmtId="0" fontId="10" fillId="2" borderId="9" xfId="0" applyNumberFormat="1" applyFont="1" applyBorder="1" applyAlignment="1">
      <alignment horizontal="center" vertical="center"/>
    </xf>
    <xf numFmtId="0" fontId="10" fillId="2" borderId="5" xfId="0" applyNumberFormat="1" applyFont="1" applyBorder="1" applyAlignment="1">
      <alignment horizontal="center" vertical="center"/>
    </xf>
    <xf numFmtId="0" fontId="10" fillId="2" borderId="2" xfId="0" applyNumberFormat="1" applyFont="1" applyBorder="1" applyAlignment="1">
      <alignment horizontal="center" vertical="center"/>
    </xf>
    <xf numFmtId="5" fontId="6" fillId="2" borderId="4" xfId="0" applyNumberFormat="1" applyFont="1" applyFill="1" applyBorder="1" applyAlignment="1">
      <alignment horizontal="center"/>
    </xf>
    <xf numFmtId="5" fontId="1" fillId="2" borderId="0" xfId="0" applyNumberFormat="1" applyFont="1" applyBorder="1"/>
    <xf numFmtId="0" fontId="1" fillId="2" borderId="0" xfId="0" applyNumberFormat="1" applyFont="1" applyBorder="1" applyAlignment="1">
      <alignment horizontal="center"/>
    </xf>
    <xf numFmtId="5" fontId="1" fillId="2" borderId="0" xfId="0" applyNumberFormat="1" applyFont="1" applyBorder="1" applyAlignment="1">
      <alignment horizontal="right"/>
    </xf>
    <xf numFmtId="0" fontId="1" fillId="2" borderId="0" xfId="0" applyNumberFormat="1" applyFont="1" applyBorder="1"/>
    <xf numFmtId="0" fontId="1" fillId="2" borderId="0" xfId="0" applyNumberFormat="1" applyFont="1" applyBorder="1" applyAlignment="1">
      <alignment horizontal="right"/>
    </xf>
    <xf numFmtId="0" fontId="1" fillId="2" borderId="13" xfId="0" applyNumberFormat="1" applyFont="1" applyBorder="1"/>
    <xf numFmtId="0" fontId="6" fillId="2" borderId="13" xfId="0" applyNumberFormat="1" applyFont="1" applyBorder="1"/>
    <xf numFmtId="0" fontId="4" fillId="2" borderId="0" xfId="0" applyNumberFormat="1" applyFont="1" applyBorder="1"/>
    <xf numFmtId="9" fontId="1" fillId="2" borderId="0" xfId="0" applyNumberFormat="1" applyFont="1" applyBorder="1"/>
    <xf numFmtId="0" fontId="1" fillId="2" borderId="16" xfId="0" applyNumberFormat="1" applyFont="1" applyBorder="1"/>
    <xf numFmtId="0" fontId="6" fillId="2" borderId="0" xfId="0" applyNumberFormat="1" applyFont="1" applyBorder="1"/>
    <xf numFmtId="0" fontId="10" fillId="2" borderId="0" xfId="0" applyNumberFormat="1" applyFont="1" applyBorder="1" applyAlignment="1">
      <alignment vertical="center"/>
    </xf>
    <xf numFmtId="0" fontId="1" fillId="2" borderId="0" xfId="0" applyNumberFormat="1" applyFont="1" applyFill="1" applyBorder="1"/>
    <xf numFmtId="0" fontId="8" fillId="2" borderId="16" xfId="0" applyNumberFormat="1" applyFont="1" applyBorder="1"/>
    <xf numFmtId="0" fontId="4" fillId="2" borderId="16" xfId="0" applyNumberFormat="1" applyFont="1" applyBorder="1"/>
    <xf numFmtId="0" fontId="4" fillId="2" borderId="17" xfId="0" applyNumberFormat="1" applyFont="1" applyBorder="1"/>
    <xf numFmtId="0" fontId="14" fillId="2" borderId="0" xfId="0" applyNumberFormat="1" applyFont="1"/>
    <xf numFmtId="0" fontId="14" fillId="2" borderId="0" xfId="0" applyNumberFormat="1" applyFont="1" applyBorder="1"/>
    <xf numFmtId="0" fontId="17" fillId="2" borderId="0" xfId="0" applyNumberFormat="1" applyFont="1" applyAlignment="1">
      <alignment horizontal="center"/>
    </xf>
    <xf numFmtId="5" fontId="1" fillId="2" borderId="4" xfId="0" applyNumberFormat="1" applyFont="1" applyBorder="1" applyProtection="1">
      <protection locked="0"/>
    </xf>
    <xf numFmtId="0" fontId="6" fillId="2" borderId="4" xfId="0" applyNumberFormat="1" applyFont="1" applyBorder="1" applyAlignment="1" applyProtection="1">
      <alignment horizontal="center"/>
      <protection locked="0"/>
    </xf>
    <xf numFmtId="10" fontId="6" fillId="2" borderId="3" xfId="0" applyNumberFormat="1" applyFont="1" applyFill="1" applyBorder="1" applyAlignment="1" applyProtection="1">
      <alignment horizontal="center"/>
      <protection locked="0"/>
    </xf>
    <xf numFmtId="10" fontId="1" fillId="2" borderId="0" xfId="0" applyNumberFormat="1" applyFont="1" applyFill="1" applyBorder="1" applyProtection="1">
      <protection locked="0"/>
    </xf>
    <xf numFmtId="0" fontId="1" fillId="2" borderId="0" xfId="0" applyNumberFormat="1" applyFont="1" applyBorder="1" applyProtection="1">
      <protection locked="0"/>
    </xf>
    <xf numFmtId="0" fontId="4" fillId="2" borderId="14" xfId="0" applyNumberFormat="1" applyFont="1" applyBorder="1" applyProtection="1">
      <protection locked="0"/>
    </xf>
    <xf numFmtId="0" fontId="1" fillId="2" borderId="0" xfId="0" applyNumberFormat="1" applyFont="1" applyBorder="1" applyAlignment="1" applyProtection="1">
      <alignment horizontal="center"/>
      <protection locked="0"/>
    </xf>
    <xf numFmtId="0" fontId="1" fillId="2" borderId="14" xfId="0" applyNumberFormat="1" applyFont="1" applyFill="1" applyBorder="1" applyProtection="1">
      <protection locked="0"/>
    </xf>
    <xf numFmtId="0" fontId="6" fillId="2" borderId="0" xfId="0" applyNumberFormat="1" applyFont="1" applyBorder="1" applyAlignment="1" applyProtection="1">
      <alignment horizontal="right"/>
      <protection locked="0"/>
    </xf>
    <xf numFmtId="0" fontId="4" fillId="2" borderId="0" xfId="0" applyNumberFormat="1" applyFont="1" applyBorder="1" applyProtection="1">
      <protection locked="0"/>
    </xf>
    <xf numFmtId="2" fontId="1" fillId="2" borderId="0" xfId="0" applyNumberFormat="1" applyFont="1" applyFill="1" applyBorder="1" applyAlignment="1" applyProtection="1">
      <alignment horizontal="center"/>
      <protection locked="0"/>
    </xf>
    <xf numFmtId="0" fontId="6" fillId="2" borderId="14" xfId="0" applyNumberFormat="1" applyFont="1" applyBorder="1" applyAlignment="1" applyProtection="1">
      <protection locked="0"/>
    </xf>
    <xf numFmtId="2" fontId="1" fillId="2" borderId="14" xfId="0" applyNumberFormat="1" applyFont="1" applyFill="1" applyBorder="1" applyProtection="1">
      <protection locked="0"/>
    </xf>
    <xf numFmtId="2" fontId="6" fillId="2" borderId="0" xfId="0" applyNumberFormat="1" applyFont="1" applyFill="1" applyBorder="1" applyAlignment="1" applyProtection="1">
      <alignment horizontal="center"/>
      <protection locked="0"/>
    </xf>
    <xf numFmtId="0" fontId="14" fillId="2" borderId="0" xfId="0" applyNumberFormat="1" applyFont="1" applyBorder="1" applyProtection="1">
      <protection locked="0"/>
    </xf>
    <xf numFmtId="10" fontId="14" fillId="2" borderId="0" xfId="0" applyNumberFormat="1" applyFont="1" applyBorder="1" applyProtection="1">
      <protection locked="0"/>
    </xf>
    <xf numFmtId="0" fontId="1" fillId="2" borderId="14" xfId="0" applyNumberFormat="1" applyFont="1" applyBorder="1" applyProtection="1">
      <protection locked="0"/>
    </xf>
    <xf numFmtId="10" fontId="4" fillId="2" borderId="0" xfId="0" applyNumberFormat="1" applyFont="1" applyBorder="1" applyProtection="1">
      <protection locked="0"/>
    </xf>
    <xf numFmtId="0" fontId="14" fillId="2" borderId="14" xfId="0" applyNumberFormat="1" applyFont="1" applyBorder="1" applyProtection="1">
      <protection locked="0"/>
    </xf>
    <xf numFmtId="0" fontId="6" fillId="2" borderId="0" xfId="0" applyNumberFormat="1" applyFont="1" applyBorder="1" applyProtection="1">
      <protection locked="0"/>
    </xf>
    <xf numFmtId="10" fontId="1" fillId="2" borderId="0" xfId="0" applyNumberFormat="1" applyFont="1" applyFill="1" applyBorder="1" applyAlignment="1" applyProtection="1">
      <alignment horizontal="center"/>
      <protection locked="0"/>
    </xf>
    <xf numFmtId="37" fontId="1" fillId="2" borderId="0" xfId="0" applyNumberFormat="1" applyFont="1" applyBorder="1"/>
    <xf numFmtId="0" fontId="1" fillId="2" borderId="15" xfId="0" applyNumberFormat="1" applyFont="1" applyBorder="1"/>
    <xf numFmtId="37" fontId="1" fillId="2" borderId="16" xfId="0" applyNumberFormat="1" applyFont="1" applyBorder="1"/>
    <xf numFmtId="0" fontId="10" fillId="2" borderId="18" xfId="0" applyNumberFormat="1" applyFont="1" applyBorder="1" applyAlignment="1">
      <alignment horizontal="center" vertical="center"/>
    </xf>
    <xf numFmtId="0" fontId="10" fillId="2" borderId="19" xfId="0" applyNumberFormat="1" applyFont="1" applyBorder="1" applyAlignment="1">
      <alignment horizontal="center" vertical="center"/>
    </xf>
    <xf numFmtId="0" fontId="6" fillId="2" borderId="0" xfId="0" applyNumberFormat="1" applyFont="1" applyBorder="1" applyAlignment="1">
      <alignment horizontal="left"/>
    </xf>
    <xf numFmtId="0" fontId="11" fillId="2" borderId="0" xfId="0" applyNumberFormat="1" applyFont="1" applyBorder="1" applyProtection="1">
      <protection locked="0"/>
    </xf>
    <xf numFmtId="0" fontId="5" fillId="2" borderId="0" xfId="0" applyNumberFormat="1" applyFont="1" applyBorder="1" applyProtection="1">
      <protection locked="0"/>
    </xf>
    <xf numFmtId="0" fontId="5" fillId="2" borderId="0" xfId="0" applyNumberFormat="1" applyFont="1" applyBorder="1" applyAlignment="1" applyProtection="1">
      <alignment horizontal="center"/>
      <protection locked="0"/>
    </xf>
    <xf numFmtId="0" fontId="1" fillId="2" borderId="12" xfId="0" applyNumberFormat="1" applyFont="1" applyBorder="1"/>
    <xf numFmtId="164" fontId="9" fillId="2" borderId="12" xfId="0" applyNumberFormat="1" applyFont="1" applyBorder="1" applyAlignment="1"/>
    <xf numFmtId="37" fontId="1" fillId="2" borderId="12" xfId="0" applyNumberFormat="1" applyFont="1" applyBorder="1"/>
    <xf numFmtId="16" fontId="1" fillId="2" borderId="12" xfId="0" applyNumberFormat="1" applyFont="1" applyBorder="1"/>
    <xf numFmtId="0" fontId="2" fillId="2" borderId="0" xfId="0" applyNumberFormat="1" applyFont="1" applyAlignment="1">
      <alignment vertical="top"/>
    </xf>
    <xf numFmtId="0" fontId="14" fillId="2" borderId="0" xfId="0" applyNumberFormat="1" applyFont="1" applyAlignment="1">
      <alignment vertical="top"/>
    </xf>
    <xf numFmtId="0" fontId="3" fillId="2" borderId="0" xfId="0" applyNumberFormat="1" applyFont="1" applyBorder="1" applyAlignment="1">
      <alignment vertical="top"/>
    </xf>
    <xf numFmtId="0" fontId="13" fillId="2" borderId="16" xfId="0" applyNumberFormat="1" applyFont="1" applyBorder="1" applyAlignment="1">
      <alignment vertical="center"/>
    </xf>
    <xf numFmtId="0" fontId="1" fillId="2" borderId="20" xfId="0" applyNumberFormat="1" applyFont="1" applyBorder="1"/>
    <xf numFmtId="5" fontId="1" fillId="2" borderId="20" xfId="0" applyNumberFormat="1" applyFont="1" applyBorder="1" applyAlignment="1">
      <alignment horizontal="right"/>
    </xf>
    <xf numFmtId="0" fontId="1" fillId="2" borderId="20" xfId="0" applyNumberFormat="1" applyFont="1" applyBorder="1" applyAlignment="1">
      <alignment horizontal="center"/>
    </xf>
    <xf numFmtId="5" fontId="1" fillId="2" borderId="20" xfId="0" applyNumberFormat="1" applyFont="1" applyBorder="1"/>
    <xf numFmtId="0" fontId="6" fillId="2" borderId="20" xfId="0" applyNumberFormat="1" applyFont="1" applyBorder="1" applyAlignment="1" applyProtection="1">
      <alignment horizontal="left"/>
      <protection locked="0"/>
    </xf>
    <xf numFmtId="0" fontId="1" fillId="2" borderId="20" xfId="0" applyNumberFormat="1" applyFont="1" applyBorder="1" applyProtection="1">
      <protection locked="0"/>
    </xf>
    <xf numFmtId="9" fontId="6" fillId="2" borderId="20" xfId="0" applyNumberFormat="1" applyFont="1" applyFill="1" applyBorder="1" applyProtection="1">
      <protection locked="0"/>
    </xf>
    <xf numFmtId="0" fontId="4" fillId="2" borderId="21" xfId="0" applyNumberFormat="1" applyFont="1" applyBorder="1" applyProtection="1">
      <protection locked="0"/>
    </xf>
    <xf numFmtId="0" fontId="5" fillId="2" borderId="16" xfId="0" applyNumberFormat="1" applyFont="1" applyBorder="1"/>
    <xf numFmtId="0" fontId="20" fillId="2" borderId="0" xfId="0" applyNumberFormat="1" applyFont="1" applyBorder="1"/>
    <xf numFmtId="0" fontId="21" fillId="2" borderId="0" xfId="0" applyNumberFormat="1" applyFont="1" applyBorder="1"/>
    <xf numFmtId="5" fontId="6" fillId="2" borderId="0" xfId="0" applyNumberFormat="1" applyFont="1" applyBorder="1"/>
    <xf numFmtId="5" fontId="6" fillId="2" borderId="7" xfId="0" applyNumberFormat="1" applyFont="1" applyFill="1" applyBorder="1"/>
    <xf numFmtId="5" fontId="6" fillId="2" borderId="0" xfId="0" applyNumberFormat="1" applyFont="1" applyFill="1" applyBorder="1" applyAlignment="1">
      <alignment horizontal="center"/>
    </xf>
    <xf numFmtId="0" fontId="6" fillId="2" borderId="0" xfId="0" applyNumberFormat="1" applyFont="1" applyBorder="1" applyAlignment="1">
      <alignment horizontal="center"/>
    </xf>
    <xf numFmtId="0" fontId="22" fillId="2" borderId="0" xfId="0" applyNumberFormat="1" applyFont="1"/>
    <xf numFmtId="165" fontId="12" fillId="2" borderId="0" xfId="0" applyNumberFormat="1" applyFont="1" applyBorder="1"/>
    <xf numFmtId="5" fontId="6" fillId="2" borderId="0" xfId="0" applyNumberFormat="1" applyFont="1"/>
    <xf numFmtId="165" fontId="22" fillId="2" borderId="0" xfId="0" applyNumberFormat="1" applyFont="1" applyBorder="1"/>
    <xf numFmtId="0" fontId="10" fillId="2" borderId="0" xfId="0" applyNumberFormat="1" applyFont="1" applyBorder="1" applyAlignment="1">
      <alignment horizontal="center" vertical="center"/>
    </xf>
    <xf numFmtId="0" fontId="12" fillId="3" borderId="0" xfId="0" applyNumberFormat="1" applyFont="1" applyFill="1"/>
    <xf numFmtId="0" fontId="14" fillId="3" borderId="0" xfId="0" applyNumberFormat="1" applyFont="1" applyFill="1"/>
    <xf numFmtId="0" fontId="2" fillId="3" borderId="0" xfId="0" applyNumberFormat="1" applyFont="1" applyFill="1" applyAlignment="1">
      <alignment vertical="top"/>
    </xf>
    <xf numFmtId="0" fontId="2" fillId="3" borderId="0" xfId="0" applyNumberFormat="1" applyFont="1" applyFill="1"/>
    <xf numFmtId="0" fontId="16" fillId="3" borderId="0" xfId="0" applyNumberFormat="1" applyFont="1" applyFill="1"/>
    <xf numFmtId="0" fontId="17" fillId="3" borderId="0" xfId="0" applyNumberFormat="1" applyFont="1" applyFill="1"/>
    <xf numFmtId="0" fontId="4" fillId="3" borderId="0" xfId="0" applyNumberFormat="1" applyFont="1" applyFill="1"/>
    <xf numFmtId="167" fontId="12" fillId="3" borderId="0" xfId="0" applyNumberFormat="1" applyFont="1" applyFill="1"/>
    <xf numFmtId="5" fontId="12" fillId="3" borderId="0" xfId="0" applyNumberFormat="1" applyFont="1" applyFill="1"/>
    <xf numFmtId="167" fontId="6" fillId="3" borderId="0" xfId="0" applyNumberFormat="1" applyFont="1" applyFill="1"/>
    <xf numFmtId="0" fontId="21" fillId="3" borderId="0" xfId="0" applyNumberFormat="1" applyFont="1" applyFill="1"/>
    <xf numFmtId="0" fontId="15" fillId="3" borderId="0" xfId="0" applyNumberFormat="1" applyFont="1" applyFill="1"/>
    <xf numFmtId="0" fontId="1" fillId="3" borderId="0" xfId="0" applyNumberFormat="1" applyFont="1" applyFill="1"/>
    <xf numFmtId="0" fontId="23" fillId="3" borderId="0" xfId="0" applyNumberFormat="1" applyFont="1" applyFill="1"/>
    <xf numFmtId="0" fontId="3" fillId="3" borderId="0" xfId="0" applyNumberFormat="1" applyFont="1" applyFill="1"/>
    <xf numFmtId="0" fontId="5" fillId="3" borderId="0" xfId="0" applyNumberFormat="1" applyFont="1" applyFill="1"/>
    <xf numFmtId="0" fontId="16" fillId="3" borderId="0" xfId="0" applyNumberFormat="1" applyFont="1" applyFill="1" applyBorder="1" applyProtection="1">
      <protection locked="0"/>
    </xf>
    <xf numFmtId="5" fontId="23" fillId="3" borderId="0" xfId="0" applyNumberFormat="1" applyFont="1" applyFill="1" applyBorder="1"/>
    <xf numFmtId="0" fontId="25" fillId="3" borderId="0" xfId="0" applyNumberFormat="1" applyFont="1" applyFill="1"/>
    <xf numFmtId="0" fontId="17" fillId="3" borderId="0" xfId="0" applyNumberFormat="1" applyFont="1" applyFill="1" applyAlignment="1">
      <alignment vertical="top"/>
    </xf>
    <xf numFmtId="0" fontId="26" fillId="2" borderId="16" xfId="0" applyNumberFormat="1" applyFont="1" applyBorder="1" applyAlignment="1">
      <alignment vertical="center"/>
    </xf>
    <xf numFmtId="0" fontId="27" fillId="2" borderId="16" xfId="0" applyNumberFormat="1" applyFont="1" applyBorder="1" applyAlignment="1">
      <alignment vertical="center"/>
    </xf>
    <xf numFmtId="10" fontId="12" fillId="2" borderId="0" xfId="0" applyNumberFormat="1" applyFont="1" applyBorder="1" applyAlignment="1" applyProtection="1">
      <alignment horizontal="center" vertical="center"/>
      <protection locked="0"/>
    </xf>
    <xf numFmtId="5" fontId="12" fillId="2" borderId="0" xfId="0" applyNumberFormat="1" applyFont="1" applyBorder="1"/>
    <xf numFmtId="0" fontId="12" fillId="2" borderId="0" xfId="0" applyNumberFormat="1" applyFont="1" applyBorder="1" applyAlignment="1">
      <alignment horizontal="center"/>
    </xf>
    <xf numFmtId="0" fontId="6" fillId="2" borderId="0" xfId="0" applyNumberFormat="1" applyFont="1" applyBorder="1" applyAlignment="1">
      <alignment horizontal="right"/>
    </xf>
    <xf numFmtId="167" fontId="1" fillId="2" borderId="0" xfId="0" applyNumberFormat="1" applyFont="1"/>
    <xf numFmtId="167" fontId="5" fillId="2" borderId="0" xfId="0" applyNumberFormat="1" applyFont="1"/>
    <xf numFmtId="0" fontId="8" fillId="3" borderId="0" xfId="0" applyNumberFormat="1" applyFont="1" applyFill="1"/>
    <xf numFmtId="37" fontId="29" fillId="2" borderId="0" xfId="0" applyNumberFormat="1" applyFont="1"/>
    <xf numFmtId="0" fontId="29" fillId="2" borderId="0" xfId="0" applyNumberFormat="1" applyFont="1"/>
    <xf numFmtId="167" fontId="12" fillId="2" borderId="0" xfId="0" applyNumberFormat="1" applyFont="1"/>
    <xf numFmtId="0" fontId="3" fillId="2" borderId="0" xfId="0" applyNumberFormat="1" applyFont="1" applyAlignment="1">
      <alignment vertical="top"/>
    </xf>
    <xf numFmtId="0" fontId="3" fillId="2" borderId="0" xfId="0" applyNumberFormat="1" applyFont="1"/>
    <xf numFmtId="37" fontId="1" fillId="2" borderId="0" xfId="0" applyNumberFormat="1" applyFont="1"/>
    <xf numFmtId="167" fontId="6" fillId="2" borderId="0" xfId="0" applyNumberFormat="1" applyFont="1"/>
    <xf numFmtId="37" fontId="30" fillId="2" borderId="0" xfId="0" applyNumberFormat="1" applyFont="1"/>
    <xf numFmtId="167" fontId="12" fillId="2" borderId="0" xfId="0" applyNumberFormat="1" applyFont="1" applyAlignment="1">
      <alignment vertical="top"/>
    </xf>
    <xf numFmtId="0" fontId="26" fillId="4" borderId="0" xfId="0" applyNumberFormat="1" applyFont="1" applyFill="1"/>
    <xf numFmtId="0" fontId="14" fillId="4" borderId="0" xfId="0" applyNumberFormat="1" applyFont="1" applyFill="1"/>
    <xf numFmtId="0" fontId="2" fillId="4" borderId="0" xfId="0" applyNumberFormat="1" applyFont="1" applyFill="1" applyAlignment="1">
      <alignment vertical="top"/>
    </xf>
    <xf numFmtId="0" fontId="2" fillId="4" borderId="0" xfId="0" applyNumberFormat="1" applyFont="1" applyFill="1"/>
    <xf numFmtId="37" fontId="4" fillId="4" borderId="0" xfId="0" applyNumberFormat="1" applyFont="1" applyFill="1"/>
    <xf numFmtId="0" fontId="4" fillId="4" borderId="0" xfId="0" applyNumberFormat="1" applyFont="1" applyFill="1"/>
    <xf numFmtId="0" fontId="1" fillId="4" borderId="0" xfId="0" applyNumberFormat="1" applyFont="1" applyFill="1"/>
    <xf numFmtId="0" fontId="5" fillId="4" borderId="0" xfId="0" applyNumberFormat="1" applyFont="1" applyFill="1"/>
    <xf numFmtId="0" fontId="19" fillId="2" borderId="0" xfId="0" applyNumberFormat="1" applyFont="1" applyBorder="1" applyAlignment="1">
      <alignment horizontal="left"/>
    </xf>
    <xf numFmtId="5" fontId="6" fillId="2" borderId="6" xfId="0" applyNumberFormat="1" applyFont="1" applyFill="1" applyBorder="1"/>
    <xf numFmtId="167" fontId="16" fillId="2" borderId="0" xfId="0" applyNumberFormat="1" applyFont="1"/>
    <xf numFmtId="0" fontId="19" fillId="2" borderId="0" xfId="0" applyNumberFormat="1" applyFont="1" applyBorder="1" applyAlignment="1">
      <alignment horizontal="left"/>
    </xf>
    <xf numFmtId="0" fontId="19" fillId="2" borderId="0" xfId="0" applyNumberFormat="1" applyFont="1" applyBorder="1" applyAlignment="1">
      <alignment horizontal="left"/>
    </xf>
    <xf numFmtId="167" fontId="9" fillId="2" borderId="0" xfId="0" applyNumberFormat="1" applyFont="1"/>
    <xf numFmtId="0" fontId="19" fillId="2" borderId="0" xfId="0" applyNumberFormat="1" applyFont="1" applyBorder="1" applyAlignment="1">
      <alignment horizontal="left"/>
    </xf>
    <xf numFmtId="0" fontId="8" fillId="2" borderId="0" xfId="0" applyNumberFormat="1" applyFont="1"/>
    <xf numFmtId="0" fontId="8" fillId="4" borderId="0" xfId="0" applyNumberFormat="1" applyFont="1" applyFill="1"/>
    <xf numFmtId="167" fontId="22" fillId="4" borderId="0" xfId="0" applyNumberFormat="1" applyFont="1" applyFill="1"/>
    <xf numFmtId="0" fontId="31" fillId="4" borderId="0" xfId="0" applyNumberFormat="1" applyFont="1" applyFill="1"/>
    <xf numFmtId="37" fontId="32" fillId="2" borderId="0" xfId="0" applyNumberFormat="1" applyFont="1"/>
    <xf numFmtId="167" fontId="6" fillId="4" borderId="0" xfId="0" applyNumberFormat="1" applyFont="1" applyFill="1"/>
    <xf numFmtId="37" fontId="32" fillId="4" borderId="0" xfId="0" applyNumberFormat="1" applyFont="1" applyFill="1"/>
    <xf numFmtId="167" fontId="22" fillId="4" borderId="25" xfId="0" applyNumberFormat="1" applyFont="1" applyFill="1" applyBorder="1"/>
    <xf numFmtId="0" fontId="33" fillId="2" borderId="0" xfId="0" applyNumberFormat="1" applyFont="1"/>
    <xf numFmtId="37" fontId="30" fillId="4" borderId="0" xfId="0" applyNumberFormat="1" applyFont="1" applyFill="1"/>
    <xf numFmtId="167" fontId="25" fillId="2" borderId="0" xfId="0" applyNumberFormat="1" applyFont="1" applyAlignment="1">
      <alignment vertical="top"/>
    </xf>
    <xf numFmtId="0" fontId="19" fillId="2" borderId="0" xfId="0" applyNumberFormat="1" applyFont="1" applyBorder="1" applyAlignment="1">
      <alignment horizontal="left"/>
    </xf>
    <xf numFmtId="0" fontId="19" fillId="2" borderId="0" xfId="0" applyNumberFormat="1" applyFont="1" applyBorder="1" applyAlignment="1">
      <alignment horizontal="left"/>
    </xf>
    <xf numFmtId="0" fontId="19" fillId="2" borderId="0" xfId="0" applyNumberFormat="1" applyFont="1" applyBorder="1" applyAlignment="1">
      <alignment horizontal="left"/>
    </xf>
    <xf numFmtId="5" fontId="6" fillId="0" borderId="0" xfId="0" applyNumberFormat="1" applyFont="1" applyFill="1" applyBorder="1"/>
    <xf numFmtId="37" fontId="9" fillId="2" borderId="0" xfId="0" applyNumberFormat="1" applyFont="1" applyAlignment="1">
      <alignment wrapText="1"/>
    </xf>
    <xf numFmtId="0" fontId="19" fillId="2" borderId="0" xfId="0" applyNumberFormat="1" applyFont="1" applyBorder="1" applyAlignment="1">
      <alignment horizontal="left"/>
    </xf>
    <xf numFmtId="0" fontId="19" fillId="2" borderId="0" xfId="0" applyNumberFormat="1" applyFont="1" applyBorder="1" applyAlignment="1">
      <alignment horizontal="left"/>
    </xf>
    <xf numFmtId="0" fontId="19" fillId="2" borderId="0" xfId="0" applyNumberFormat="1" applyFont="1" applyBorder="1" applyAlignment="1">
      <alignment horizontal="left"/>
    </xf>
    <xf numFmtId="0" fontId="10" fillId="2" borderId="0" xfId="0" applyNumberFormat="1" applyFont="1" applyBorder="1" applyAlignment="1">
      <alignment horizontal="center" vertical="top"/>
    </xf>
    <xf numFmtId="0" fontId="24" fillId="3" borderId="0" xfId="0" applyNumberFormat="1" applyFont="1" applyFill="1" applyAlignment="1">
      <alignment horizontal="left" vertical="top" wrapText="1"/>
    </xf>
    <xf numFmtId="0" fontId="10" fillId="2" borderId="10" xfId="0" applyNumberFormat="1" applyFont="1" applyBorder="1" applyAlignment="1">
      <alignment horizontal="center" vertical="top"/>
    </xf>
    <xf numFmtId="0" fontId="18" fillId="2" borderId="11" xfId="0" applyNumberFormat="1" applyFont="1" applyBorder="1" applyAlignment="1">
      <alignment horizontal="center"/>
    </xf>
    <xf numFmtId="0" fontId="18" fillId="2" borderId="12" xfId="0" applyNumberFormat="1" applyFont="1" applyBorder="1" applyAlignment="1">
      <alignment horizontal="center"/>
    </xf>
    <xf numFmtId="166" fontId="27" fillId="2" borderId="16" xfId="0" applyNumberFormat="1" applyFont="1" applyBorder="1" applyAlignment="1">
      <alignment horizontal="left" vertical="center" wrapText="1"/>
    </xf>
    <xf numFmtId="167" fontId="16" fillId="2" borderId="0" xfId="0" applyNumberFormat="1" applyFont="1" applyAlignment="1">
      <alignment horizontal="left" vertical="top" wrapText="1"/>
    </xf>
    <xf numFmtId="0" fontId="28" fillId="0" borderId="22" xfId="0" applyNumberFormat="1" applyFont="1" applyFill="1" applyBorder="1" applyAlignment="1">
      <alignment horizontal="left" vertical="top" wrapText="1"/>
    </xf>
    <xf numFmtId="0" fontId="28" fillId="0" borderId="23" xfId="0" applyNumberFormat="1" applyFont="1" applyFill="1" applyBorder="1" applyAlignment="1">
      <alignment horizontal="left" vertical="top" wrapText="1"/>
    </xf>
    <xf numFmtId="0" fontId="28" fillId="0" borderId="24" xfId="0" applyNumberFormat="1" applyFont="1" applyFill="1" applyBorder="1" applyAlignment="1">
      <alignment horizontal="left" vertical="top" wrapText="1"/>
    </xf>
    <xf numFmtId="5" fontId="6" fillId="2" borderId="0" xfId="0" applyNumberFormat="1" applyFont="1" applyBorder="1" applyAlignment="1">
      <alignment horizontal="right"/>
    </xf>
    <xf numFmtId="0" fontId="28" fillId="0" borderId="26" xfId="0" applyNumberFormat="1" applyFont="1" applyFill="1" applyBorder="1" applyAlignment="1">
      <alignment horizontal="left" vertical="top" wrapText="1"/>
    </xf>
    <xf numFmtId="0" fontId="28" fillId="0" borderId="0" xfId="0" applyNumberFormat="1" applyFont="1" applyFill="1" applyBorder="1" applyAlignment="1">
      <alignment horizontal="left" vertical="top" wrapText="1"/>
    </xf>
    <xf numFmtId="167" fontId="34" fillId="2" borderId="0" xfId="0" applyNumberFormat="1" applyFont="1" applyAlignment="1">
      <alignment horizontal="left" vertical="top" wrapText="1"/>
    </xf>
  </cellXfs>
  <cellStyles count="1">
    <cellStyle name="Normal" xfId="0" builtinId="0"/>
  </cellStyles>
  <dxfs count="0"/>
  <tableStyles count="0" defaultTableStyle="TableStyleMedium9" defaultPivotStyle="PivotStyleLight16"/>
  <colors>
    <mruColors>
      <color rgb="FFFF33CC"/>
      <color rgb="FFFF66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83"/>
  <sheetViews>
    <sheetView showOutlineSymbols="0" zoomScale="87" zoomScaleNormal="87" workbookViewId="0">
      <selection activeCell="D47" sqref="D47"/>
    </sheetView>
  </sheetViews>
  <sheetFormatPr defaultColWidth="8.77734375" defaultRowHeight="15" x14ac:dyDescent="0.2"/>
  <cols>
    <col min="1" max="1" width="54.5546875" style="37" customWidth="1"/>
    <col min="2" max="2" width="12.77734375" style="37" customWidth="1"/>
    <col min="3" max="3" width="3.77734375" style="37" customWidth="1"/>
    <col min="4" max="4" width="12.77734375" style="37" customWidth="1"/>
    <col min="5" max="5" width="3.88671875" style="37" customWidth="1"/>
    <col min="6" max="6" width="12.77734375" style="37" customWidth="1"/>
    <col min="7" max="7" width="3.77734375" style="37" customWidth="1"/>
    <col min="8" max="8" width="12.77734375" style="37" customWidth="1"/>
    <col min="9" max="9" width="3.77734375" style="37" customWidth="1"/>
    <col min="10" max="10" width="12.77734375" style="37" customWidth="1"/>
    <col min="11" max="11" width="3.77734375" style="37" customWidth="1"/>
    <col min="12" max="12" width="12.77734375" style="37" customWidth="1"/>
    <col min="13" max="13" width="3.77734375" style="37" customWidth="1"/>
    <col min="14" max="14" width="12.77734375" style="37" customWidth="1"/>
    <col min="15" max="15" width="4.5546875" style="137" customWidth="1"/>
    <col min="16" max="16" width="11.109375" style="129" bestFit="1" customWidth="1"/>
    <col min="17" max="17" width="27.88671875" style="10" bestFit="1" customWidth="1"/>
    <col min="18" max="18" width="10.6640625" style="10" bestFit="1" customWidth="1"/>
    <col min="19" max="19" width="8.77734375" style="37"/>
    <col min="20" max="20" width="9" style="37" bestFit="1" customWidth="1"/>
    <col min="21" max="16384" width="8.77734375" style="37"/>
  </cols>
  <sheetData>
    <row r="1" spans="1:254" ht="58.5" customHeight="1" thickBot="1" x14ac:dyDescent="0.3">
      <c r="A1" s="77" t="s">
        <v>31</v>
      </c>
      <c r="B1" s="118"/>
      <c r="C1" s="118"/>
      <c r="D1" s="118"/>
      <c r="E1" s="119" t="s">
        <v>0</v>
      </c>
      <c r="F1" s="118"/>
      <c r="G1" s="118"/>
      <c r="H1" s="118"/>
      <c r="I1" s="118"/>
      <c r="J1" s="118"/>
      <c r="K1" s="118"/>
      <c r="L1" s="175">
        <v>42369</v>
      </c>
      <c r="M1" s="175"/>
      <c r="N1" s="175"/>
      <c r="O1" s="136"/>
      <c r="P1" s="176" t="s">
        <v>115</v>
      </c>
      <c r="Q1" s="176"/>
      <c r="R1" s="177" t="s">
        <v>83</v>
      </c>
      <c r="S1" s="178"/>
      <c r="T1" s="179"/>
      <c r="U1" s="99"/>
      <c r="V1" s="99"/>
      <c r="W1" s="99"/>
      <c r="X1" s="99"/>
      <c r="Y1" s="99"/>
      <c r="Z1" s="99"/>
      <c r="AA1" s="99"/>
    </row>
    <row r="2" spans="1:254" ht="10.5" customHeight="1" thickTop="1" x14ac:dyDescent="0.2">
      <c r="A2" s="71"/>
      <c r="B2" s="70"/>
      <c r="C2" s="70"/>
      <c r="D2" s="70"/>
      <c r="E2" s="72"/>
      <c r="F2" s="72"/>
      <c r="G2" s="72"/>
      <c r="H2" s="72"/>
      <c r="I2" s="70"/>
      <c r="J2" s="72"/>
      <c r="K2" s="72"/>
      <c r="L2" s="72"/>
      <c r="M2" s="72"/>
      <c r="N2" s="73"/>
      <c r="P2" s="176"/>
      <c r="Q2" s="176"/>
      <c r="R2" s="98"/>
      <c r="S2" s="99"/>
      <c r="T2" s="99"/>
      <c r="U2" s="99"/>
      <c r="V2" s="99"/>
      <c r="W2" s="99"/>
      <c r="X2" s="99"/>
      <c r="Y2" s="99"/>
      <c r="Z2" s="99"/>
      <c r="AA2" s="99"/>
    </row>
    <row r="3" spans="1:254" s="75" customFormat="1" ht="15.75" x14ac:dyDescent="0.2">
      <c r="A3" s="169" t="s">
        <v>3</v>
      </c>
      <c r="B3" s="170" t="s">
        <v>1</v>
      </c>
      <c r="C3" s="170"/>
      <c r="D3" s="170"/>
      <c r="E3" s="170"/>
      <c r="F3" s="170"/>
      <c r="G3" s="170"/>
      <c r="H3" s="170"/>
      <c r="I3" s="170"/>
      <c r="J3" s="170"/>
      <c r="K3" s="170"/>
      <c r="L3" s="170"/>
      <c r="M3" s="170"/>
      <c r="N3" s="170"/>
      <c r="O3" s="138"/>
      <c r="P3" s="176"/>
      <c r="Q3" s="176"/>
      <c r="R3" s="102" t="s">
        <v>74</v>
      </c>
      <c r="S3" s="99"/>
      <c r="T3" s="100"/>
      <c r="U3" s="100"/>
      <c r="V3" s="100"/>
      <c r="W3" s="100"/>
      <c r="X3" s="100"/>
      <c r="Y3" s="100"/>
      <c r="Z3" s="100"/>
      <c r="AA3" s="100"/>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c r="IR3" s="74"/>
      <c r="IS3" s="74"/>
      <c r="IT3" s="74"/>
    </row>
    <row r="4" spans="1:254" ht="16.149999999999999" customHeight="1" x14ac:dyDescent="0.2">
      <c r="A4" s="169"/>
      <c r="B4" s="14" t="s">
        <v>2</v>
      </c>
      <c r="C4" s="15"/>
      <c r="D4" s="14">
        <v>2015</v>
      </c>
      <c r="E4" s="16"/>
      <c r="F4" s="14">
        <v>2016</v>
      </c>
      <c r="G4" s="16"/>
      <c r="H4" s="14">
        <v>2017</v>
      </c>
      <c r="I4" s="17"/>
      <c r="J4" s="14">
        <v>2018</v>
      </c>
      <c r="K4" s="17"/>
      <c r="L4" s="14">
        <v>2019</v>
      </c>
      <c r="M4" s="17"/>
      <c r="N4" s="14">
        <v>2020</v>
      </c>
      <c r="O4" s="139"/>
      <c r="P4" s="176"/>
      <c r="Q4" s="176"/>
      <c r="R4" s="103" t="s">
        <v>53</v>
      </c>
      <c r="S4" s="104"/>
      <c r="T4" s="101"/>
      <c r="U4" s="101"/>
      <c r="V4" s="101"/>
      <c r="W4" s="101"/>
      <c r="X4" s="101"/>
      <c r="Y4" s="101"/>
      <c r="Z4" s="101"/>
      <c r="AA4" s="101"/>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row>
    <row r="5" spans="1:254" ht="15.75" x14ac:dyDescent="0.25">
      <c r="A5" s="87" t="s">
        <v>33</v>
      </c>
      <c r="B5" s="38"/>
      <c r="C5" s="38"/>
      <c r="D5" s="38"/>
      <c r="E5" s="38"/>
      <c r="F5" s="38"/>
      <c r="G5" s="38"/>
      <c r="H5" s="38"/>
      <c r="I5" s="38"/>
      <c r="J5" s="38"/>
      <c r="K5" s="38"/>
      <c r="L5" s="38"/>
      <c r="M5" s="38"/>
      <c r="N5" s="38"/>
      <c r="P5" s="129">
        <v>57486105</v>
      </c>
      <c r="Q5" s="126" t="s">
        <v>97</v>
      </c>
      <c r="R5" s="98" t="s">
        <v>75</v>
      </c>
      <c r="S5" s="104"/>
      <c r="T5" s="99"/>
      <c r="U5" s="99"/>
      <c r="V5" s="99"/>
      <c r="W5" s="99"/>
      <c r="X5" s="99"/>
      <c r="Y5" s="99"/>
      <c r="Z5" s="99"/>
      <c r="AA5" s="99"/>
    </row>
    <row r="6" spans="1:254" ht="16.149999999999999" customHeight="1" x14ac:dyDescent="0.2">
      <c r="A6" s="24" t="s">
        <v>12</v>
      </c>
      <c r="B6" s="23">
        <f>SUM(D6+F6+H6+J6+L6+N6)</f>
        <v>30582750</v>
      </c>
      <c r="C6" s="22"/>
      <c r="D6" s="21">
        <v>30582750</v>
      </c>
      <c r="E6" s="21"/>
      <c r="F6" s="23">
        <v>0</v>
      </c>
      <c r="G6" s="24"/>
      <c r="H6" s="23">
        <v>0</v>
      </c>
      <c r="I6" s="24"/>
      <c r="J6" s="23">
        <v>0</v>
      </c>
      <c r="K6" s="24"/>
      <c r="L6" s="23">
        <v>0</v>
      </c>
      <c r="M6" s="21"/>
      <c r="N6" s="23">
        <v>0</v>
      </c>
      <c r="O6" s="140"/>
      <c r="P6" s="124">
        <v>-150000</v>
      </c>
      <c r="Q6" s="127" t="s">
        <v>98</v>
      </c>
      <c r="R6" s="105">
        <v>57474605</v>
      </c>
      <c r="S6" s="104"/>
      <c r="T6" s="104"/>
      <c r="U6" s="104"/>
      <c r="V6" s="104"/>
      <c r="W6" s="104"/>
      <c r="X6" s="104"/>
      <c r="Y6" s="104"/>
      <c r="Z6" s="104"/>
      <c r="AA6" s="104"/>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row>
    <row r="7" spans="1:254" ht="16.149999999999999" customHeight="1" x14ac:dyDescent="0.2">
      <c r="A7" s="24" t="s">
        <v>14</v>
      </c>
      <c r="B7" s="23">
        <f>SUM(D7+F7+H7+J7+L7+N7)</f>
        <v>0</v>
      </c>
      <c r="C7" s="24"/>
      <c r="D7" s="21">
        <v>0</v>
      </c>
      <c r="E7" s="21"/>
      <c r="F7" s="23">
        <v>0</v>
      </c>
      <c r="G7" s="24"/>
      <c r="H7" s="23">
        <v>0</v>
      </c>
      <c r="I7" s="24"/>
      <c r="J7" s="23">
        <v>0</v>
      </c>
      <c r="K7" s="24"/>
      <c r="L7" s="23">
        <v>0</v>
      </c>
      <c r="M7" s="21"/>
      <c r="N7" s="23">
        <v>0</v>
      </c>
      <c r="O7" s="140"/>
      <c r="P7" s="124">
        <f>P5+P6</f>
        <v>57336105</v>
      </c>
      <c r="Q7" s="127"/>
      <c r="R7" s="106">
        <v>21005355</v>
      </c>
      <c r="S7" s="104" t="s">
        <v>92</v>
      </c>
      <c r="T7" s="104"/>
      <c r="U7" s="104"/>
      <c r="V7" s="104"/>
      <c r="W7" s="104"/>
      <c r="X7" s="104"/>
      <c r="Y7" s="104"/>
      <c r="Z7" s="104"/>
      <c r="AA7" s="104"/>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row>
    <row r="8" spans="1:254" ht="16.149999999999999" customHeight="1" x14ac:dyDescent="0.2">
      <c r="A8" s="24" t="s">
        <v>10</v>
      </c>
      <c r="B8" s="23">
        <v>0</v>
      </c>
      <c r="C8" s="24"/>
      <c r="D8" s="21">
        <v>0</v>
      </c>
      <c r="E8" s="38"/>
      <c r="F8" s="21">
        <v>0</v>
      </c>
      <c r="G8" s="24"/>
      <c r="H8" s="21">
        <v>0</v>
      </c>
      <c r="I8" s="24"/>
      <c r="J8" s="21">
        <v>0</v>
      </c>
      <c r="K8" s="24"/>
      <c r="L8" s="21">
        <v>0</v>
      </c>
      <c r="M8" s="24"/>
      <c r="N8" s="21">
        <v>0</v>
      </c>
      <c r="O8" s="140"/>
      <c r="P8" s="124">
        <v>-12000000</v>
      </c>
      <c r="Q8" s="127" t="s">
        <v>99</v>
      </c>
      <c r="R8" s="106">
        <v>3630000</v>
      </c>
      <c r="S8" s="104" t="s">
        <v>82</v>
      </c>
      <c r="T8" s="104"/>
      <c r="U8" s="104"/>
      <c r="V8" s="104"/>
      <c r="W8" s="104"/>
      <c r="X8" s="104"/>
      <c r="Y8" s="104"/>
      <c r="Z8" s="104"/>
      <c r="AA8" s="104"/>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row>
    <row r="9" spans="1:254" ht="16.149999999999999" customHeight="1" x14ac:dyDescent="0.2">
      <c r="A9" s="24" t="s">
        <v>48</v>
      </c>
      <c r="B9" s="23">
        <f>SUM(D9+F9+H9+J9+L9+N9)</f>
        <v>2000000</v>
      </c>
      <c r="C9" s="24"/>
      <c r="D9" s="21">
        <v>1000000</v>
      </c>
      <c r="E9" s="38"/>
      <c r="F9" s="21">
        <v>1000000</v>
      </c>
      <c r="G9" s="24"/>
      <c r="H9" s="21">
        <v>0</v>
      </c>
      <c r="I9" s="24"/>
      <c r="J9" s="21">
        <v>0</v>
      </c>
      <c r="K9" s="24"/>
      <c r="L9" s="21">
        <v>0</v>
      </c>
      <c r="M9" s="24"/>
      <c r="N9" s="21">
        <v>0</v>
      </c>
      <c r="O9" s="140"/>
      <c r="P9" s="124">
        <v>-700000</v>
      </c>
      <c r="Q9" s="127" t="s">
        <v>100</v>
      </c>
      <c r="S9" s="37" t="s">
        <v>90</v>
      </c>
      <c r="T9" s="104"/>
      <c r="U9" s="104"/>
      <c r="V9" s="104"/>
      <c r="W9" s="104"/>
      <c r="X9" s="104"/>
      <c r="Y9" s="104"/>
      <c r="Z9" s="104"/>
      <c r="AA9" s="104"/>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row>
    <row r="10" spans="1:254" ht="16.149999999999999" customHeight="1" x14ac:dyDescent="0.2">
      <c r="A10" s="24" t="s">
        <v>45</v>
      </c>
      <c r="B10" s="23">
        <f>SUM(D10+F10+H10+J10+L10+N10)</f>
        <v>600000</v>
      </c>
      <c r="C10" s="24"/>
      <c r="D10" s="21">
        <v>200000</v>
      </c>
      <c r="E10" s="38"/>
      <c r="F10" s="21">
        <v>200000</v>
      </c>
      <c r="G10" s="24"/>
      <c r="H10" s="21">
        <v>200000</v>
      </c>
      <c r="I10" s="24"/>
      <c r="J10" s="21">
        <v>0</v>
      </c>
      <c r="K10" s="24"/>
      <c r="L10" s="21">
        <v>0</v>
      </c>
      <c r="M10" s="24"/>
      <c r="N10" s="21">
        <v>0</v>
      </c>
      <c r="O10" s="140"/>
      <c r="P10" s="124">
        <v>-1000000</v>
      </c>
      <c r="Q10" s="127" t="s">
        <v>101</v>
      </c>
      <c r="S10" s="104" t="s">
        <v>91</v>
      </c>
      <c r="T10" s="104"/>
      <c r="U10" s="104"/>
      <c r="V10" s="104"/>
      <c r="W10" s="104"/>
      <c r="X10" s="104"/>
      <c r="Y10" s="104"/>
      <c r="Z10" s="104"/>
      <c r="AA10" s="104"/>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row>
    <row r="11" spans="1:254" ht="16.149999999999999" customHeight="1" thickBot="1" x14ac:dyDescent="0.3">
      <c r="A11" s="31" t="s">
        <v>27</v>
      </c>
      <c r="B11" s="4">
        <f>SUM(B6:B10)</f>
        <v>33182750</v>
      </c>
      <c r="C11" s="24"/>
      <c r="D11" s="4">
        <f>SUM(D6:D10)</f>
        <v>31782750</v>
      </c>
      <c r="E11" s="28"/>
      <c r="F11" s="4">
        <f>SUM(F6:F10)</f>
        <v>1200000</v>
      </c>
      <c r="G11" s="28"/>
      <c r="H11" s="4">
        <f>SUM(H6:H10)</f>
        <v>200000</v>
      </c>
      <c r="I11" s="28"/>
      <c r="J11" s="4">
        <f>SUM(J6:J10)</f>
        <v>0</v>
      </c>
      <c r="K11" s="28"/>
      <c r="L11" s="4">
        <f>SUM(L6:L10)</f>
        <v>0</v>
      </c>
      <c r="M11" s="24"/>
      <c r="N11" s="4">
        <f>SUM(N6:N10)</f>
        <v>0</v>
      </c>
      <c r="O11" s="140"/>
      <c r="P11" s="124">
        <f>SUM(P7:P10)</f>
        <v>43636105</v>
      </c>
      <c r="Q11" s="127"/>
      <c r="R11" s="107">
        <f>R6-R7-R8</f>
        <v>32839250</v>
      </c>
      <c r="S11" s="108" t="s">
        <v>89</v>
      </c>
      <c r="T11" s="104"/>
      <c r="U11" s="104"/>
      <c r="V11" s="104"/>
      <c r="W11" s="104"/>
      <c r="X11" s="104"/>
      <c r="Y11" s="104"/>
      <c r="Z11" s="104"/>
      <c r="AA11" s="104"/>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row>
    <row r="12" spans="1:254" ht="15.75" thickTop="1" x14ac:dyDescent="0.2">
      <c r="A12" s="24"/>
      <c r="B12" s="9"/>
      <c r="C12" s="24"/>
      <c r="D12" s="9"/>
      <c r="E12" s="28"/>
      <c r="F12" s="9"/>
      <c r="G12" s="28"/>
      <c r="H12" s="9"/>
      <c r="I12" s="28"/>
      <c r="J12" s="9"/>
      <c r="K12" s="28"/>
      <c r="L12" s="9"/>
      <c r="M12" s="24"/>
      <c r="N12" s="9"/>
      <c r="O12" s="140"/>
      <c r="P12" s="124">
        <v>200000</v>
      </c>
      <c r="Q12" s="127" t="s">
        <v>102</v>
      </c>
      <c r="R12" s="98" t="s">
        <v>54</v>
      </c>
      <c r="S12" s="104"/>
      <c r="T12" s="104"/>
      <c r="U12" s="104"/>
      <c r="V12" s="104"/>
      <c r="W12" s="104"/>
      <c r="X12" s="104"/>
      <c r="Y12" s="104"/>
      <c r="Z12" s="104"/>
      <c r="AA12" s="104"/>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row>
    <row r="13" spans="1:254" x14ac:dyDescent="0.2">
      <c r="A13" s="66" t="s">
        <v>34</v>
      </c>
      <c r="C13" s="24"/>
      <c r="D13" s="13">
        <f>43740000-D19-D25</f>
        <v>31800000</v>
      </c>
      <c r="E13" s="28"/>
      <c r="F13" s="21"/>
      <c r="G13" s="28"/>
      <c r="H13" s="21"/>
      <c r="I13" s="28"/>
      <c r="J13" s="21"/>
      <c r="K13" s="28"/>
      <c r="L13" s="21"/>
      <c r="M13" s="24"/>
      <c r="N13" s="21"/>
      <c r="O13" s="141"/>
      <c r="P13" s="124">
        <v>-118000</v>
      </c>
      <c r="Q13" s="128" t="s">
        <v>103</v>
      </c>
      <c r="R13" s="109" t="s">
        <v>43</v>
      </c>
      <c r="S13" s="104"/>
      <c r="T13" s="104"/>
      <c r="U13" s="104"/>
      <c r="V13" s="104"/>
      <c r="W13" s="104"/>
      <c r="X13" s="104"/>
      <c r="Y13" s="104"/>
      <c r="Z13" s="104"/>
      <c r="AA13" s="104"/>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row>
    <row r="14" spans="1:254" ht="16.149999999999999" customHeight="1" x14ac:dyDescent="0.2">
      <c r="A14" s="24"/>
      <c r="B14" s="23"/>
      <c r="C14" s="24"/>
      <c r="D14" s="9"/>
      <c r="E14" s="28"/>
      <c r="F14" s="24"/>
      <c r="G14" s="21"/>
      <c r="H14" s="24"/>
      <c r="I14" s="24"/>
      <c r="J14" s="24"/>
      <c r="K14" s="24"/>
      <c r="L14" s="24"/>
      <c r="M14" s="24"/>
      <c r="N14" s="24"/>
      <c r="O14" s="140"/>
      <c r="P14" s="133">
        <f>SUM(P11:P13)</f>
        <v>43718105</v>
      </c>
      <c r="Q14" s="134" t="s">
        <v>109</v>
      </c>
      <c r="R14" s="110" t="s">
        <v>44</v>
      </c>
      <c r="S14" s="104"/>
      <c r="T14" s="104"/>
      <c r="U14" s="104"/>
      <c r="V14" s="104"/>
      <c r="W14" s="104"/>
      <c r="X14" s="104"/>
      <c r="Y14" s="104"/>
      <c r="Z14" s="104"/>
      <c r="AA14" s="104"/>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row>
    <row r="15" spans="1:254" ht="16.149999999999999" customHeight="1" x14ac:dyDescent="0.25">
      <c r="A15" s="88" t="s">
        <v>35</v>
      </c>
      <c r="B15" s="24"/>
      <c r="C15" s="24"/>
      <c r="D15" s="38"/>
      <c r="E15" s="24"/>
      <c r="F15" s="24"/>
      <c r="G15" s="25"/>
      <c r="H15" s="24"/>
      <c r="I15" s="24"/>
      <c r="J15" s="24"/>
      <c r="K15" s="24"/>
      <c r="L15" s="24"/>
      <c r="M15" s="24"/>
      <c r="N15" s="24"/>
      <c r="O15" s="140"/>
      <c r="P15" s="124">
        <v>-1000000</v>
      </c>
      <c r="Q15" s="127" t="s">
        <v>105</v>
      </c>
      <c r="R15" s="102" t="s">
        <v>52</v>
      </c>
      <c r="S15" s="104"/>
      <c r="T15" s="104"/>
      <c r="U15" s="104"/>
      <c r="V15" s="104"/>
      <c r="W15" s="104"/>
      <c r="X15" s="104"/>
      <c r="Y15" s="104"/>
      <c r="Z15" s="104"/>
      <c r="AA15" s="104"/>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row>
    <row r="16" spans="1:254" ht="16.149999999999999" customHeight="1" x14ac:dyDescent="0.2">
      <c r="A16" s="24" t="s">
        <v>13</v>
      </c>
      <c r="B16" s="23">
        <f>SUM(D16+F16+H16+J16+L16+N16)</f>
        <v>3630000</v>
      </c>
      <c r="C16" s="22"/>
      <c r="D16" s="21">
        <v>3630000</v>
      </c>
      <c r="E16" s="21"/>
      <c r="F16" s="23">
        <v>0</v>
      </c>
      <c r="G16" s="24"/>
      <c r="H16" s="23">
        <v>0</v>
      </c>
      <c r="I16" s="24"/>
      <c r="J16" s="23">
        <v>0</v>
      </c>
      <c r="K16" s="24"/>
      <c r="L16" s="23">
        <v>0</v>
      </c>
      <c r="M16" s="21"/>
      <c r="N16" s="23">
        <v>0</v>
      </c>
      <c r="O16" s="140"/>
      <c r="P16" s="124">
        <v>-200000</v>
      </c>
      <c r="Q16" s="127" t="s">
        <v>104</v>
      </c>
      <c r="R16" s="110"/>
      <c r="S16" s="104"/>
      <c r="T16" s="104"/>
      <c r="U16" s="104"/>
      <c r="V16" s="104"/>
      <c r="W16" s="104"/>
      <c r="X16" s="104"/>
      <c r="Y16" s="104"/>
      <c r="Z16" s="104"/>
      <c r="AA16" s="104"/>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row>
    <row r="17" spans="1:254" ht="16.149999999999999" customHeight="1" x14ac:dyDescent="0.2">
      <c r="A17" s="24" t="s">
        <v>15</v>
      </c>
      <c r="B17" s="23">
        <f>SUM(D17+F17+H17+J17+L17+N17)</f>
        <v>0</v>
      </c>
      <c r="C17" s="24"/>
      <c r="D17" s="21">
        <v>0</v>
      </c>
      <c r="E17" s="21"/>
      <c r="F17" s="23">
        <v>0</v>
      </c>
      <c r="G17" s="24"/>
      <c r="H17" s="23">
        <v>0</v>
      </c>
      <c r="I17" s="24"/>
      <c r="J17" s="23">
        <v>0</v>
      </c>
      <c r="K17" s="24"/>
      <c r="L17" s="23">
        <v>0</v>
      </c>
      <c r="M17" s="21"/>
      <c r="N17" s="23">
        <v>0</v>
      </c>
      <c r="O17" s="140"/>
      <c r="P17" s="124">
        <v>-3630000</v>
      </c>
      <c r="Q17" s="127" t="s">
        <v>106</v>
      </c>
      <c r="R17" s="102" t="s">
        <v>79</v>
      </c>
      <c r="S17" s="104"/>
      <c r="T17" s="104"/>
      <c r="U17" s="104"/>
      <c r="V17" s="104"/>
      <c r="W17" s="104"/>
      <c r="X17" s="104"/>
      <c r="Y17" s="104"/>
      <c r="Z17" s="104"/>
      <c r="AA17" s="104"/>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row>
    <row r="18" spans="1:254" ht="16.149999999999999" customHeight="1" thickBot="1" x14ac:dyDescent="0.25">
      <c r="A18" s="31" t="s">
        <v>30</v>
      </c>
      <c r="B18" s="4">
        <f>B16+B17</f>
        <v>3630000</v>
      </c>
      <c r="C18" s="24"/>
      <c r="D18" s="4">
        <f>D16+D17</f>
        <v>3630000</v>
      </c>
      <c r="E18" s="28"/>
      <c r="F18" s="5">
        <f>SUM(F15:F17)</f>
        <v>0</v>
      </c>
      <c r="G18" s="28"/>
      <c r="H18" s="5">
        <f>SUM(H15:H17)</f>
        <v>0</v>
      </c>
      <c r="I18" s="28"/>
      <c r="J18" s="5">
        <f>SUM(J15:J17)</f>
        <v>0</v>
      </c>
      <c r="K18" s="28"/>
      <c r="L18" s="5">
        <f>SUM(L15:L17)</f>
        <v>0</v>
      </c>
      <c r="M18" s="24"/>
      <c r="N18" s="5">
        <f>SUM(N15:N17)</f>
        <v>0</v>
      </c>
      <c r="O18" s="140"/>
      <c r="P18" s="124">
        <v>-8305355</v>
      </c>
      <c r="Q18" s="127" t="s">
        <v>107</v>
      </c>
      <c r="R18" s="110"/>
      <c r="S18" s="104"/>
      <c r="T18" s="104"/>
      <c r="U18" s="104"/>
      <c r="V18" s="104"/>
      <c r="W18" s="104"/>
      <c r="X18" s="104"/>
      <c r="Y18" s="104"/>
      <c r="Z18" s="104"/>
      <c r="AA18" s="104"/>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row>
    <row r="19" spans="1:254" ht="16.149999999999999" customHeight="1" thickTop="1" x14ac:dyDescent="0.2">
      <c r="A19" s="31" t="s">
        <v>36</v>
      </c>
      <c r="B19" s="9"/>
      <c r="C19" s="24"/>
      <c r="D19" s="13">
        <v>3630000</v>
      </c>
      <c r="E19" s="28"/>
      <c r="F19" s="21"/>
      <c r="G19" s="28"/>
      <c r="H19" s="21"/>
      <c r="I19" s="28"/>
      <c r="J19" s="21"/>
      <c r="K19" s="28"/>
      <c r="L19" s="21"/>
      <c r="M19" s="24"/>
      <c r="N19" s="21"/>
      <c r="O19" s="140"/>
      <c r="P19" s="133">
        <f>SUM(P14:P18)</f>
        <v>30582750</v>
      </c>
      <c r="Q19" s="127" t="s">
        <v>108</v>
      </c>
      <c r="R19" s="110"/>
      <c r="S19" s="104"/>
      <c r="T19" s="104"/>
      <c r="U19" s="104"/>
      <c r="V19" s="104"/>
      <c r="W19" s="104"/>
      <c r="X19" s="104"/>
      <c r="Y19" s="104"/>
      <c r="Z19" s="104"/>
      <c r="AA19" s="104"/>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row>
    <row r="20" spans="1:254" ht="16.149999999999999" customHeight="1" x14ac:dyDescent="0.2">
      <c r="A20" s="31"/>
      <c r="B20" s="9"/>
      <c r="C20" s="24"/>
      <c r="D20" s="13"/>
      <c r="E20" s="28"/>
      <c r="F20" s="21"/>
      <c r="G20" s="28"/>
      <c r="H20" s="21"/>
      <c r="I20" s="28"/>
      <c r="J20" s="21"/>
      <c r="K20" s="28"/>
      <c r="L20" s="21"/>
      <c r="M20" s="24"/>
      <c r="N20" s="21"/>
      <c r="O20" s="140"/>
      <c r="P20" s="124"/>
      <c r="Q20" s="132"/>
      <c r="R20" s="110"/>
      <c r="S20" s="104"/>
      <c r="T20" s="104"/>
      <c r="U20" s="104"/>
      <c r="V20" s="104"/>
      <c r="W20" s="104"/>
      <c r="X20" s="104"/>
      <c r="Y20" s="104"/>
      <c r="Z20" s="104"/>
      <c r="AA20" s="104"/>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row>
    <row r="21" spans="1:254" ht="16.149999999999999" customHeight="1" x14ac:dyDescent="0.25">
      <c r="A21" s="88" t="s">
        <v>37</v>
      </c>
      <c r="B21" s="24"/>
      <c r="C21" s="24"/>
      <c r="D21" s="38"/>
      <c r="E21" s="24"/>
      <c r="F21" s="24"/>
      <c r="G21" s="25"/>
      <c r="H21" s="24"/>
      <c r="I21" s="24"/>
      <c r="J21" s="24"/>
      <c r="K21" s="24"/>
      <c r="L21" s="24"/>
      <c r="M21" s="24"/>
      <c r="N21" s="24"/>
      <c r="O21" s="140"/>
      <c r="P21" s="124"/>
      <c r="Q21" s="132"/>
      <c r="R21" s="110"/>
      <c r="S21" s="104"/>
      <c r="T21" s="104"/>
      <c r="U21" s="104"/>
      <c r="V21" s="104"/>
      <c r="W21" s="104"/>
      <c r="X21" s="104"/>
      <c r="Y21" s="104"/>
      <c r="Z21" s="104"/>
      <c r="AA21" s="104"/>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row>
    <row r="22" spans="1:254" ht="16.149999999999999" customHeight="1" x14ac:dyDescent="0.2">
      <c r="A22" s="24" t="s">
        <v>38</v>
      </c>
      <c r="B22" s="23">
        <f>SUM(D22+F22+H22+J22+L22+N22)</f>
        <v>6005355</v>
      </c>
      <c r="C22" s="22"/>
      <c r="D22" s="21">
        <f>6005355-700000</f>
        <v>5305355</v>
      </c>
      <c r="E22" s="21"/>
      <c r="F22" s="23">
        <v>700000</v>
      </c>
      <c r="G22" s="24"/>
      <c r="H22" s="23">
        <v>0</v>
      </c>
      <c r="I22" s="24"/>
      <c r="J22" s="23">
        <v>0</v>
      </c>
      <c r="K22" s="24"/>
      <c r="L22" s="23">
        <v>0</v>
      </c>
      <c r="M22" s="21"/>
      <c r="N22" s="23">
        <v>0</v>
      </c>
      <c r="O22" s="140"/>
      <c r="P22" s="124"/>
      <c r="Q22" s="132"/>
      <c r="R22" s="110"/>
      <c r="S22" s="104"/>
      <c r="T22" s="104"/>
      <c r="U22" s="104"/>
      <c r="V22" s="104"/>
      <c r="W22" s="104"/>
      <c r="X22" s="104"/>
      <c r="Y22" s="104"/>
      <c r="Z22" s="104"/>
      <c r="AA22" s="104"/>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row>
    <row r="23" spans="1:254" ht="16.149999999999999" customHeight="1" x14ac:dyDescent="0.2">
      <c r="A23" s="24" t="s">
        <v>84</v>
      </c>
      <c r="B23" s="23">
        <f>SUM(D23+F23+H23+J23+L23+N23)</f>
        <v>15000000</v>
      </c>
      <c r="C23" s="24"/>
      <c r="D23" s="21">
        <v>3000000</v>
      </c>
      <c r="E23" s="21"/>
      <c r="F23" s="23">
        <v>3000000</v>
      </c>
      <c r="G23" s="24"/>
      <c r="H23" s="23">
        <v>3000000</v>
      </c>
      <c r="I23" s="24"/>
      <c r="J23" s="23">
        <v>3000000</v>
      </c>
      <c r="K23" s="24"/>
      <c r="L23" s="23">
        <v>3000000</v>
      </c>
      <c r="M23" s="21"/>
      <c r="N23" s="23">
        <v>0</v>
      </c>
      <c r="O23" s="140"/>
      <c r="P23" s="124"/>
      <c r="Q23" s="132"/>
      <c r="R23" s="110"/>
      <c r="S23" s="104"/>
      <c r="T23" s="104"/>
      <c r="U23" s="104"/>
      <c r="V23" s="104"/>
      <c r="W23" s="104"/>
      <c r="X23" s="104"/>
      <c r="Y23" s="104"/>
      <c r="Z23" s="104"/>
      <c r="AA23" s="104"/>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row>
    <row r="24" spans="1:254" ht="16.5" thickBot="1" x14ac:dyDescent="0.3">
      <c r="A24" s="31" t="s">
        <v>88</v>
      </c>
      <c r="B24" s="4">
        <f>B22+B23</f>
        <v>21005355</v>
      </c>
      <c r="C24" s="24"/>
      <c r="D24" s="4">
        <f>SUM(D22:D23)</f>
        <v>8305355</v>
      </c>
      <c r="E24" s="28"/>
      <c r="F24" s="5">
        <f>SUM(F21:F23)</f>
        <v>3700000</v>
      </c>
      <c r="G24" s="28"/>
      <c r="H24" s="5">
        <f>SUM(H21:H23)</f>
        <v>3000000</v>
      </c>
      <c r="I24" s="28"/>
      <c r="J24" s="5">
        <f>SUM(J21:J23)</f>
        <v>3000000</v>
      </c>
      <c r="K24" s="28"/>
      <c r="L24" s="5">
        <f>SUM(L21:L23)</f>
        <v>3000000</v>
      </c>
      <c r="M24" s="24"/>
      <c r="N24" s="5">
        <f>SUM(N21:N23)</f>
        <v>0</v>
      </c>
      <c r="O24" s="141"/>
      <c r="P24" s="124"/>
      <c r="Q24" s="1"/>
      <c r="R24" s="115">
        <v>8310000</v>
      </c>
      <c r="S24" s="111" t="s">
        <v>49</v>
      </c>
      <c r="T24" s="104"/>
      <c r="U24" s="104"/>
      <c r="V24" s="104"/>
      <c r="W24" s="104"/>
      <c r="X24" s="104"/>
      <c r="Y24" s="104"/>
      <c r="Z24" s="104"/>
      <c r="AA24" s="104"/>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row>
    <row r="25" spans="1:254" ht="16.5" thickTop="1" x14ac:dyDescent="0.25">
      <c r="A25" s="31" t="s">
        <v>39</v>
      </c>
      <c r="B25" s="9"/>
      <c r="C25" s="24"/>
      <c r="D25" s="13">
        <v>8310000</v>
      </c>
      <c r="E25" s="28"/>
      <c r="F25" s="21"/>
      <c r="G25" s="28"/>
      <c r="H25" s="21"/>
      <c r="I25" s="28"/>
      <c r="J25" s="21"/>
      <c r="K25" s="28"/>
      <c r="L25" s="21"/>
      <c r="M25" s="24"/>
      <c r="N25" s="21"/>
      <c r="O25" s="141"/>
      <c r="P25" s="129" t="s">
        <v>114</v>
      </c>
      <c r="Q25" s="1"/>
      <c r="R25" s="110"/>
      <c r="S25" s="111" t="s">
        <v>51</v>
      </c>
      <c r="T25" s="104"/>
      <c r="U25" s="104"/>
      <c r="V25" s="104"/>
      <c r="W25" s="104"/>
      <c r="X25" s="104"/>
      <c r="Y25" s="104"/>
      <c r="Z25" s="104"/>
      <c r="AA25" s="104"/>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row>
    <row r="26" spans="1:254" ht="16.149999999999999" customHeight="1" x14ac:dyDescent="0.2">
      <c r="A26" s="24"/>
      <c r="B26" s="23"/>
      <c r="C26" s="24"/>
      <c r="D26" s="9"/>
      <c r="E26" s="28"/>
      <c r="F26" s="24"/>
      <c r="G26" s="21"/>
      <c r="H26" s="24"/>
      <c r="I26" s="24"/>
      <c r="J26" s="24"/>
      <c r="K26" s="24"/>
      <c r="L26" s="24"/>
      <c r="M26" s="24"/>
      <c r="N26" s="24"/>
      <c r="O26" s="140"/>
      <c r="P26" s="129" t="s">
        <v>113</v>
      </c>
      <c r="Q26" s="132"/>
      <c r="R26" s="110"/>
      <c r="S26" s="171" t="s">
        <v>60</v>
      </c>
      <c r="T26" s="171"/>
      <c r="U26" s="171"/>
      <c r="V26" s="171"/>
      <c r="W26" s="104"/>
      <c r="X26" s="104"/>
      <c r="Y26" s="104"/>
      <c r="Z26" s="104"/>
      <c r="AA26" s="104"/>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row>
    <row r="27" spans="1:254" ht="16.149999999999999" customHeight="1" thickBot="1" x14ac:dyDescent="0.25">
      <c r="A27" s="31" t="s">
        <v>40</v>
      </c>
      <c r="B27" s="20">
        <f>B11+B18+B24</f>
        <v>57818105</v>
      </c>
      <c r="C27" s="24"/>
      <c r="D27" s="11">
        <f>SUM(D11+D18+D24)</f>
        <v>43718105</v>
      </c>
      <c r="E27" s="28"/>
      <c r="F27" s="21"/>
      <c r="G27" s="29"/>
      <c r="H27" s="24"/>
      <c r="I27" s="24"/>
      <c r="J27" s="24"/>
      <c r="K27" s="24"/>
      <c r="L27" s="24"/>
      <c r="M27" s="24"/>
      <c r="N27" s="24"/>
      <c r="O27" s="140"/>
      <c r="P27" s="129" t="s">
        <v>110</v>
      </c>
      <c r="Q27" s="132"/>
      <c r="R27" s="110"/>
      <c r="S27" s="171"/>
      <c r="T27" s="171"/>
      <c r="U27" s="171"/>
      <c r="V27" s="171"/>
      <c r="W27" s="104"/>
      <c r="X27" s="104"/>
      <c r="Y27" s="104"/>
      <c r="Z27" s="104"/>
      <c r="AA27" s="104"/>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row>
    <row r="28" spans="1:254" ht="16.149999999999999" customHeight="1" thickTop="1" x14ac:dyDescent="0.2">
      <c r="A28" s="31"/>
      <c r="B28" s="91"/>
      <c r="C28" s="24"/>
      <c r="D28" s="13"/>
      <c r="E28" s="28"/>
      <c r="F28" s="21"/>
      <c r="G28" s="29"/>
      <c r="H28" s="24"/>
      <c r="I28" s="24"/>
      <c r="J28" s="24"/>
      <c r="K28" s="24"/>
      <c r="L28" s="24"/>
      <c r="M28" s="24"/>
      <c r="N28" s="24"/>
      <c r="O28" s="140"/>
      <c r="P28" s="135" t="s">
        <v>111</v>
      </c>
      <c r="Q28" s="132"/>
      <c r="R28" s="110"/>
      <c r="S28" s="104"/>
      <c r="T28" s="104"/>
      <c r="U28" s="104"/>
      <c r="V28" s="104"/>
      <c r="W28" s="104"/>
      <c r="X28" s="104"/>
      <c r="Y28" s="104"/>
      <c r="Z28" s="104"/>
      <c r="AA28" s="104"/>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row>
    <row r="29" spans="1:254" x14ac:dyDescent="0.2">
      <c r="A29" s="31" t="s">
        <v>96</v>
      </c>
      <c r="B29" s="89"/>
      <c r="C29" s="24"/>
      <c r="D29" s="89">
        <v>43740000</v>
      </c>
      <c r="E29" s="21"/>
      <c r="F29" s="23"/>
      <c r="G29" s="24"/>
      <c r="H29" s="23"/>
      <c r="I29" s="24"/>
      <c r="J29" s="23"/>
      <c r="K29" s="24"/>
      <c r="L29" s="23"/>
      <c r="M29" s="21"/>
      <c r="N29" s="23"/>
      <c r="O29" s="141"/>
      <c r="P29" s="129" t="s">
        <v>112</v>
      </c>
      <c r="Q29" s="1"/>
      <c r="R29" s="110"/>
      <c r="S29" s="104"/>
      <c r="T29" s="104"/>
      <c r="U29" s="104"/>
      <c r="V29" s="104"/>
      <c r="W29" s="104"/>
      <c r="X29" s="104"/>
      <c r="Y29" s="104"/>
      <c r="Z29" s="104"/>
      <c r="AA29" s="104"/>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row>
    <row r="30" spans="1:254" ht="16.149999999999999" customHeight="1" x14ac:dyDescent="0.2">
      <c r="A30" s="93" t="s">
        <v>93</v>
      </c>
      <c r="B30" s="23"/>
      <c r="C30" s="24"/>
      <c r="D30" s="95">
        <f>D11+D18+D24</f>
        <v>43718105</v>
      </c>
      <c r="E30" s="21"/>
      <c r="F30" s="23"/>
      <c r="G30" s="24"/>
      <c r="H30" s="23"/>
      <c r="I30" s="24"/>
      <c r="J30" s="23"/>
      <c r="K30" s="24"/>
      <c r="L30" s="23"/>
      <c r="M30" s="21"/>
      <c r="N30" s="23"/>
      <c r="O30" s="141"/>
      <c r="Q30" s="1"/>
      <c r="R30" s="102" t="s">
        <v>61</v>
      </c>
      <c r="S30" s="104"/>
      <c r="T30" s="104"/>
      <c r="U30" s="104"/>
      <c r="V30" s="104"/>
      <c r="W30" s="104"/>
      <c r="X30" s="104"/>
      <c r="Y30" s="104"/>
      <c r="Z30" s="104"/>
      <c r="AA30" s="104"/>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row>
    <row r="31" spans="1:254" s="75" customFormat="1" x14ac:dyDescent="0.2">
      <c r="A31" s="31" t="s">
        <v>42</v>
      </c>
      <c r="B31" s="38"/>
      <c r="C31" s="38"/>
      <c r="D31" s="96">
        <f>D30/D29</f>
        <v>0.99949942844078643</v>
      </c>
      <c r="E31" s="21"/>
      <c r="F31" s="23"/>
      <c r="G31" s="24"/>
      <c r="H31" s="23"/>
      <c r="I31" s="24"/>
      <c r="J31" s="23"/>
      <c r="K31" s="24"/>
      <c r="L31" s="23"/>
      <c r="M31" s="21"/>
      <c r="N31" s="23"/>
      <c r="O31" s="140"/>
      <c r="Q31" s="132"/>
      <c r="R31" s="117" t="s">
        <v>78</v>
      </c>
      <c r="S31" s="100"/>
      <c r="T31" s="100"/>
      <c r="U31" s="100"/>
      <c r="V31" s="100"/>
      <c r="W31" s="100"/>
      <c r="X31" s="100"/>
      <c r="Y31" s="100"/>
      <c r="Z31" s="100"/>
      <c r="AA31" s="100"/>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c r="IR31" s="74"/>
      <c r="IS31" s="74"/>
      <c r="IT31" s="74"/>
    </row>
    <row r="32" spans="1:254" ht="16.899999999999999" customHeight="1" thickBot="1" x14ac:dyDescent="0.25">
      <c r="A32" s="31"/>
      <c r="B32" s="38"/>
      <c r="C32" s="38"/>
      <c r="D32" s="94"/>
      <c r="E32" s="24"/>
      <c r="F32" s="24"/>
      <c r="G32" s="25"/>
      <c r="H32" s="24"/>
      <c r="I32" s="24"/>
      <c r="J32" s="24"/>
      <c r="K32" s="24"/>
      <c r="L32" s="24"/>
      <c r="M32" s="24"/>
      <c r="N32" s="24"/>
      <c r="O32" s="138"/>
      <c r="Q32" s="130"/>
      <c r="R32" s="112"/>
      <c r="S32" s="101" t="s">
        <v>29</v>
      </c>
      <c r="T32" s="101"/>
      <c r="U32" s="101"/>
      <c r="V32" s="101"/>
      <c r="W32" s="101"/>
      <c r="X32" s="101"/>
      <c r="Y32" s="101"/>
      <c r="Z32" s="101"/>
      <c r="AA32" s="101"/>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row>
    <row r="33" spans="1:254" ht="9" customHeight="1" x14ac:dyDescent="0.2">
      <c r="A33" s="78"/>
      <c r="B33" s="79"/>
      <c r="C33" s="80"/>
      <c r="D33" s="79"/>
      <c r="E33" s="81"/>
      <c r="F33" s="79"/>
      <c r="G33" s="78"/>
      <c r="H33" s="79"/>
      <c r="I33" s="78"/>
      <c r="J33" s="79"/>
      <c r="K33" s="78"/>
      <c r="L33" s="79"/>
      <c r="M33" s="81"/>
      <c r="N33" s="79"/>
      <c r="O33" s="139"/>
      <c r="Q33" s="131"/>
      <c r="R33" s="98"/>
      <c r="S33" s="99"/>
      <c r="T33" s="99"/>
      <c r="U33" s="99"/>
      <c r="V33" s="99"/>
      <c r="W33" s="99"/>
      <c r="X33" s="99"/>
      <c r="Y33" s="99"/>
      <c r="Z33" s="99"/>
      <c r="AA33" s="99"/>
    </row>
    <row r="34" spans="1:254" ht="15.75" x14ac:dyDescent="0.2">
      <c r="A34" s="76"/>
      <c r="B34" s="172" t="s">
        <v>4</v>
      </c>
      <c r="C34" s="172"/>
      <c r="D34" s="172"/>
      <c r="E34" s="172"/>
      <c r="F34" s="172"/>
      <c r="G34" s="172"/>
      <c r="H34" s="172"/>
      <c r="I34" s="172"/>
      <c r="J34" s="172"/>
      <c r="K34" s="172"/>
      <c r="L34" s="172"/>
      <c r="M34" s="172"/>
      <c r="N34" s="172"/>
      <c r="R34" s="110"/>
      <c r="S34" s="104"/>
      <c r="T34" s="104"/>
      <c r="U34" s="104"/>
      <c r="V34" s="104"/>
      <c r="W34" s="104"/>
      <c r="X34" s="104"/>
      <c r="Y34" s="104"/>
      <c r="Z34" s="104"/>
      <c r="AA34" s="104"/>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row>
    <row r="35" spans="1:254" ht="18" x14ac:dyDescent="0.25">
      <c r="A35" s="144" t="s">
        <v>5</v>
      </c>
      <c r="B35" s="64" t="s">
        <v>2</v>
      </c>
      <c r="C35" s="32"/>
      <c r="D35" s="18">
        <v>2015</v>
      </c>
      <c r="E35" s="19"/>
      <c r="F35" s="18">
        <v>2016</v>
      </c>
      <c r="G35" s="19"/>
      <c r="H35" s="18">
        <v>2017</v>
      </c>
      <c r="I35" s="97"/>
      <c r="J35" s="18">
        <v>2018</v>
      </c>
      <c r="K35" s="97"/>
      <c r="L35" s="18">
        <v>2019</v>
      </c>
      <c r="M35" s="97"/>
      <c r="N35" s="65" t="s">
        <v>116</v>
      </c>
      <c r="O35" s="141"/>
      <c r="P35" s="124"/>
      <c r="Q35" s="1"/>
      <c r="R35" s="110"/>
      <c r="S35" s="104"/>
      <c r="T35" s="104"/>
      <c r="U35" s="104"/>
      <c r="V35" s="104"/>
      <c r="W35" s="104"/>
      <c r="X35" s="104"/>
      <c r="Y35" s="104"/>
      <c r="Z35" s="104"/>
      <c r="AA35" s="104"/>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row>
    <row r="36" spans="1:254" x14ac:dyDescent="0.2">
      <c r="A36" s="24" t="s">
        <v>11</v>
      </c>
      <c r="B36" s="21">
        <f>SUM(D36+F36+H36+J36+L36+N36)</f>
        <v>38465271.119999997</v>
      </c>
      <c r="C36" s="24"/>
      <c r="D36" s="21">
        <f>D38-D37</f>
        <v>38465271.119999997</v>
      </c>
      <c r="E36" s="24"/>
      <c r="F36" s="23"/>
      <c r="G36" s="28"/>
      <c r="H36" s="23"/>
      <c r="I36" s="28"/>
      <c r="J36" s="23"/>
      <c r="K36" s="28"/>
      <c r="L36" s="23"/>
      <c r="M36" s="28"/>
      <c r="N36" s="23"/>
      <c r="O36" s="141"/>
      <c r="P36" s="124"/>
      <c r="Q36" s="1"/>
      <c r="R36" s="102" t="s">
        <v>120</v>
      </c>
      <c r="S36" s="104"/>
      <c r="T36" s="104"/>
      <c r="U36" s="104"/>
      <c r="V36" s="104"/>
      <c r="W36" s="104"/>
      <c r="X36" s="104"/>
      <c r="Y36" s="104"/>
      <c r="Z36" s="104"/>
      <c r="AA36" s="104"/>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row>
    <row r="37" spans="1:254" x14ac:dyDescent="0.2">
      <c r="A37" s="24" t="s">
        <v>16</v>
      </c>
      <c r="B37" s="21">
        <f>SUM(D37+F37+H37+J37+L37+N37)</f>
        <v>3630000</v>
      </c>
      <c r="C37" s="24"/>
      <c r="D37" s="21">
        <v>3630000</v>
      </c>
      <c r="E37" s="24"/>
      <c r="F37" s="23"/>
      <c r="G37" s="28"/>
      <c r="H37" s="23"/>
      <c r="I37" s="28"/>
      <c r="J37" s="23"/>
      <c r="K37" s="28"/>
      <c r="L37" s="23"/>
      <c r="M37" s="28"/>
      <c r="N37" s="23"/>
      <c r="O37" s="141"/>
      <c r="P37" s="124"/>
      <c r="Q37" s="1"/>
      <c r="R37" s="102" t="s">
        <v>86</v>
      </c>
      <c r="S37" s="104"/>
      <c r="T37" s="104"/>
      <c r="U37" s="104"/>
      <c r="V37" s="104"/>
      <c r="W37" s="104"/>
      <c r="X37" s="104"/>
      <c r="Y37" s="104"/>
      <c r="Z37" s="104"/>
      <c r="AA37" s="104"/>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row>
    <row r="38" spans="1:254" x14ac:dyDescent="0.2">
      <c r="A38" s="92" t="s">
        <v>41</v>
      </c>
      <c r="B38" s="89">
        <f>SUM(D38+F38+H38+J38+L38+N38)</f>
        <v>42095271.119999997</v>
      </c>
      <c r="C38" s="31"/>
      <c r="D38" s="89">
        <v>42095271.119999997</v>
      </c>
      <c r="E38" s="24"/>
      <c r="F38" s="23"/>
      <c r="G38" s="28"/>
      <c r="H38" s="23"/>
      <c r="I38" s="28"/>
      <c r="J38" s="23"/>
      <c r="K38" s="28"/>
      <c r="L38" s="23"/>
      <c r="M38" s="28"/>
      <c r="N38" s="23"/>
      <c r="O38" s="140"/>
      <c r="P38" s="124"/>
      <c r="Q38" s="132"/>
      <c r="R38" s="102" t="s">
        <v>81</v>
      </c>
      <c r="S38" s="104"/>
      <c r="T38" s="104"/>
      <c r="U38" s="104"/>
      <c r="V38" s="104"/>
      <c r="W38" s="104"/>
      <c r="X38" s="104"/>
      <c r="Y38" s="104"/>
      <c r="Z38" s="104"/>
      <c r="AA38" s="104"/>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row>
    <row r="39" spans="1:254" x14ac:dyDescent="0.2">
      <c r="A39" s="92"/>
      <c r="B39" s="21"/>
      <c r="C39" s="24"/>
      <c r="D39" s="21"/>
      <c r="E39" s="24"/>
      <c r="F39" s="23"/>
      <c r="G39" s="28"/>
      <c r="H39" s="23"/>
      <c r="I39" s="28"/>
      <c r="J39" s="23"/>
      <c r="K39" s="28"/>
      <c r="L39" s="23"/>
      <c r="M39" s="28"/>
      <c r="N39" s="23"/>
      <c r="O39" s="140"/>
      <c r="P39" s="124"/>
      <c r="Q39" s="132"/>
      <c r="R39" s="102" t="s">
        <v>87</v>
      </c>
      <c r="S39" s="104"/>
      <c r="T39" s="104"/>
      <c r="U39" s="104"/>
      <c r="V39" s="104"/>
      <c r="W39" s="104"/>
      <c r="X39" s="104"/>
      <c r="Y39" s="104"/>
      <c r="Z39" s="104"/>
      <c r="AA39" s="104"/>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row>
    <row r="40" spans="1:254" x14ac:dyDescent="0.2">
      <c r="A40" s="31" t="s">
        <v>17</v>
      </c>
      <c r="B40" s="21"/>
      <c r="C40" s="24"/>
      <c r="D40" s="21"/>
      <c r="E40" s="24"/>
      <c r="F40" s="23"/>
      <c r="G40" s="24"/>
      <c r="H40" s="23"/>
      <c r="I40" s="24"/>
      <c r="J40" s="23"/>
      <c r="K40" s="24"/>
      <c r="L40" s="23"/>
      <c r="M40" s="21"/>
      <c r="N40" s="23"/>
      <c r="O40" s="140"/>
      <c r="P40" s="124"/>
      <c r="Q40" s="132"/>
      <c r="R40" s="104"/>
      <c r="S40" s="104"/>
      <c r="T40" s="104"/>
      <c r="U40" s="104"/>
      <c r="V40" s="104"/>
      <c r="W40" s="104"/>
      <c r="X40" s="104"/>
      <c r="Y40" s="104"/>
      <c r="Z40" s="104"/>
      <c r="AA40" s="104"/>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row>
    <row r="41" spans="1:254" x14ac:dyDescent="0.2">
      <c r="A41" s="24" t="s">
        <v>117</v>
      </c>
      <c r="B41" s="21">
        <f>SUM(D41+F41+H41+J41+L41+N41)</f>
        <v>7452355</v>
      </c>
      <c r="C41" s="22"/>
      <c r="D41" s="21">
        <v>0</v>
      </c>
      <c r="E41" s="22"/>
      <c r="F41" s="21">
        <v>5047000</v>
      </c>
      <c r="G41" s="22"/>
      <c r="H41" s="21">
        <v>2405355</v>
      </c>
      <c r="I41" s="22"/>
      <c r="J41" s="23">
        <v>0</v>
      </c>
      <c r="K41" s="22"/>
      <c r="L41" s="23">
        <v>0</v>
      </c>
      <c r="M41" s="22"/>
      <c r="N41" s="23">
        <v>0</v>
      </c>
      <c r="O41" s="140"/>
      <c r="P41" s="124"/>
      <c r="Q41" s="132"/>
      <c r="R41" s="104"/>
      <c r="S41" s="110"/>
      <c r="T41" s="104"/>
      <c r="U41" s="104"/>
      <c r="V41" s="104"/>
      <c r="W41" s="104"/>
      <c r="X41" s="104"/>
      <c r="Y41" s="104"/>
      <c r="Z41" s="104"/>
      <c r="AA41" s="104"/>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row>
    <row r="42" spans="1:254" x14ac:dyDescent="0.2">
      <c r="A42" s="24" t="s">
        <v>46</v>
      </c>
      <c r="B42" s="21">
        <f>SUM(D42+F42+H42+J42+L42+N42)</f>
        <v>1375000</v>
      </c>
      <c r="C42" s="21"/>
      <c r="D42" s="121">
        <v>0</v>
      </c>
      <c r="E42" s="122"/>
      <c r="F42" s="121">
        <v>1375000</v>
      </c>
      <c r="G42" s="22"/>
      <c r="H42" s="23">
        <v>0</v>
      </c>
      <c r="I42" s="22"/>
      <c r="J42" s="23">
        <v>0</v>
      </c>
      <c r="K42" s="22"/>
      <c r="L42" s="21">
        <v>0</v>
      </c>
      <c r="M42" s="24"/>
      <c r="N42" s="21">
        <v>0</v>
      </c>
      <c r="O42" s="140"/>
      <c r="P42" s="124"/>
      <c r="Q42" s="132"/>
      <c r="R42" s="102" t="s">
        <v>55</v>
      </c>
      <c r="S42" s="113"/>
      <c r="T42" s="99"/>
      <c r="U42" s="99"/>
      <c r="V42" s="99"/>
      <c r="W42" s="99"/>
      <c r="X42" s="99"/>
      <c r="Y42" s="99"/>
      <c r="Z42" s="99"/>
      <c r="AA42" s="99"/>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row>
    <row r="43" spans="1:254" x14ac:dyDescent="0.2">
      <c r="A43" s="24" t="s">
        <v>85</v>
      </c>
      <c r="B43" s="21">
        <f>SUM(D43+F43+H43+J43+L43+N43)</f>
        <v>15000000</v>
      </c>
      <c r="C43" s="21"/>
      <c r="D43" s="121">
        <v>0</v>
      </c>
      <c r="E43" s="122"/>
      <c r="F43" s="121">
        <v>0</v>
      </c>
      <c r="G43" s="22"/>
      <c r="H43" s="23">
        <v>3000000</v>
      </c>
      <c r="I43" s="22"/>
      <c r="J43" s="23">
        <v>3000000</v>
      </c>
      <c r="K43" s="22"/>
      <c r="L43" s="21">
        <v>3000000</v>
      </c>
      <c r="M43" s="24"/>
      <c r="N43" s="21">
        <v>6000000</v>
      </c>
      <c r="O43" s="140"/>
      <c r="P43" s="146" t="s">
        <v>119</v>
      </c>
      <c r="Q43" s="132"/>
      <c r="R43" s="113" t="s">
        <v>77</v>
      </c>
      <c r="S43" s="113"/>
      <c r="T43" s="99"/>
      <c r="U43" s="99"/>
      <c r="V43" s="99"/>
      <c r="W43" s="99"/>
      <c r="X43" s="99"/>
      <c r="Y43" s="99"/>
      <c r="Z43" s="99"/>
      <c r="AA43" s="99"/>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row>
    <row r="44" spans="1:254" x14ac:dyDescent="0.2">
      <c r="A44" s="31" t="s">
        <v>118</v>
      </c>
      <c r="B44" s="89">
        <f>SUM(B41:B43)</f>
        <v>23827355</v>
      </c>
      <c r="C44" s="22"/>
      <c r="D44" s="89">
        <f>SUM(D41:D43)</f>
        <v>0</v>
      </c>
      <c r="E44" s="31"/>
      <c r="F44" s="89">
        <f>SUM(F41:F43)</f>
        <v>6422000</v>
      </c>
      <c r="G44" s="123"/>
      <c r="H44" s="89">
        <f>SUM(H41:H43)</f>
        <v>5405355</v>
      </c>
      <c r="I44" s="31"/>
      <c r="J44" s="89">
        <f>SUM(J41:J43)</f>
        <v>3000000</v>
      </c>
      <c r="K44" s="31"/>
      <c r="L44" s="89">
        <f>SUM(L41:L43)</f>
        <v>3000000</v>
      </c>
      <c r="M44" s="31"/>
      <c r="N44" s="89">
        <f>SUM(N41:N43)</f>
        <v>6000000</v>
      </c>
      <c r="O44" s="140"/>
      <c r="P44" s="146">
        <f>SUM(D44:N44)</f>
        <v>23827355</v>
      </c>
      <c r="Q44" s="132"/>
      <c r="R44" s="113"/>
      <c r="S44" s="113"/>
      <c r="T44" s="99"/>
      <c r="U44" s="99"/>
      <c r="V44" s="99"/>
      <c r="W44" s="99"/>
      <c r="X44" s="99"/>
      <c r="Y44" s="99"/>
      <c r="Z44" s="99"/>
      <c r="AA44" s="99"/>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row>
    <row r="45" spans="1:254" x14ac:dyDescent="0.2">
      <c r="A45" s="31"/>
      <c r="B45" s="89"/>
      <c r="C45" s="22"/>
      <c r="D45" s="89"/>
      <c r="E45" s="31"/>
      <c r="F45" s="89"/>
      <c r="G45" s="123"/>
      <c r="H45" s="89"/>
      <c r="I45" s="31"/>
      <c r="J45" s="89"/>
      <c r="K45" s="31"/>
      <c r="L45" s="89"/>
      <c r="M45" s="31"/>
      <c r="N45" s="89"/>
      <c r="O45" s="140"/>
      <c r="P45" s="124"/>
      <c r="Q45" s="132"/>
      <c r="R45" s="102" t="s">
        <v>80</v>
      </c>
      <c r="S45" s="113"/>
      <c r="T45" s="99"/>
      <c r="U45" s="99"/>
      <c r="V45" s="99"/>
      <c r="W45" s="99"/>
      <c r="X45" s="99"/>
      <c r="Y45" s="99"/>
      <c r="Z45" s="99"/>
      <c r="AA45" s="99"/>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row>
    <row r="46" spans="1:254" x14ac:dyDescent="0.2">
      <c r="A46" s="24" t="s">
        <v>47</v>
      </c>
      <c r="B46" s="21">
        <v>3000000</v>
      </c>
      <c r="C46" s="24"/>
      <c r="D46" s="21">
        <v>0</v>
      </c>
      <c r="E46" s="24"/>
      <c r="F46" s="21">
        <v>1500000</v>
      </c>
      <c r="G46" s="24"/>
      <c r="H46" s="21">
        <v>1500000</v>
      </c>
      <c r="I46" s="24"/>
      <c r="J46" s="21">
        <v>0</v>
      </c>
      <c r="K46" s="24"/>
      <c r="L46" s="21">
        <v>0</v>
      </c>
      <c r="M46" s="24"/>
      <c r="N46" s="21">
        <v>0</v>
      </c>
      <c r="O46" s="142"/>
      <c r="P46" s="124"/>
      <c r="Q46" s="1"/>
      <c r="R46" s="113"/>
      <c r="S46" s="113"/>
      <c r="T46" s="99"/>
      <c r="U46" s="99"/>
      <c r="V46" s="99"/>
      <c r="W46" s="99"/>
      <c r="X46" s="99"/>
      <c r="Y46" s="99"/>
      <c r="Z46" s="99"/>
      <c r="AA46" s="99"/>
    </row>
    <row r="47" spans="1:254" ht="16.5" thickBot="1" x14ac:dyDescent="0.3">
      <c r="A47" s="31" t="s">
        <v>94</v>
      </c>
      <c r="B47" s="145">
        <f>SUM(B38+B44+B46)</f>
        <v>68922626.120000005</v>
      </c>
      <c r="C47" s="31"/>
      <c r="D47" s="145">
        <f>SUM(D38+D44+D46)</f>
        <v>42095271.119999997</v>
      </c>
      <c r="E47" s="88"/>
      <c r="F47" s="145">
        <f>SUM(F44+F46)</f>
        <v>7922000</v>
      </c>
      <c r="G47" s="88"/>
      <c r="H47" s="145">
        <f>SUM(H44+H46)</f>
        <v>6905355</v>
      </c>
      <c r="I47" s="88"/>
      <c r="J47" s="145">
        <f>SUM(J44+J46)</f>
        <v>3000000</v>
      </c>
      <c r="K47" s="88"/>
      <c r="L47" s="145">
        <f>SUM(L44+L46)</f>
        <v>3000000</v>
      </c>
      <c r="M47" s="31"/>
      <c r="N47" s="145">
        <f>SUM(N44+N46)</f>
        <v>6000000</v>
      </c>
      <c r="O47" s="142"/>
      <c r="P47" s="124"/>
      <c r="Q47" s="1"/>
      <c r="R47" s="113"/>
      <c r="S47" s="113"/>
      <c r="T47" s="99"/>
      <c r="U47" s="99"/>
      <c r="V47" s="99"/>
      <c r="W47" s="99"/>
      <c r="X47" s="99"/>
      <c r="Y47" s="99"/>
      <c r="Z47" s="99"/>
      <c r="AA47" s="99"/>
    </row>
    <row r="48" spans="1:254" ht="17.25" customHeight="1" thickTop="1" x14ac:dyDescent="0.2">
      <c r="A48" s="24"/>
      <c r="B48" s="24"/>
      <c r="C48" s="24"/>
      <c r="D48" s="33"/>
      <c r="E48" s="28"/>
      <c r="F48" s="9"/>
      <c r="G48" s="28"/>
      <c r="H48" s="9"/>
      <c r="I48" s="28"/>
      <c r="J48" s="9"/>
      <c r="K48" s="28"/>
      <c r="L48" s="9"/>
      <c r="M48" s="24"/>
      <c r="N48" s="9"/>
      <c r="O48" s="143"/>
      <c r="P48" s="125"/>
      <c r="Q48" s="6"/>
      <c r="R48" s="113"/>
      <c r="S48" s="113"/>
      <c r="T48" s="99"/>
      <c r="U48" s="99"/>
      <c r="V48" s="99"/>
      <c r="W48" s="99"/>
      <c r="X48" s="99"/>
      <c r="Y48" s="99"/>
      <c r="Z48" s="99"/>
      <c r="AA48" s="99"/>
    </row>
    <row r="49" spans="1:27" ht="15.75" thickBot="1" x14ac:dyDescent="0.25">
      <c r="A49" s="31" t="s">
        <v>95</v>
      </c>
      <c r="B49" s="24"/>
      <c r="C49" s="24"/>
      <c r="D49" s="90">
        <v>43740000</v>
      </c>
      <c r="E49" s="28"/>
      <c r="F49" s="9"/>
      <c r="G49" s="28"/>
      <c r="H49" s="9"/>
      <c r="I49" s="28"/>
      <c r="J49" s="9"/>
      <c r="K49" s="28"/>
      <c r="L49" s="9"/>
      <c r="M49" s="24"/>
      <c r="N49" s="9"/>
      <c r="O49" s="143"/>
      <c r="P49" s="125"/>
      <c r="Q49" s="6"/>
      <c r="R49" s="102" t="s">
        <v>59</v>
      </c>
      <c r="S49" s="99"/>
      <c r="T49" s="99"/>
      <c r="U49" s="99"/>
      <c r="V49" s="99"/>
      <c r="W49" s="99"/>
      <c r="X49" s="99"/>
      <c r="Y49" s="99"/>
      <c r="Z49" s="99"/>
      <c r="AA49" s="99"/>
    </row>
    <row r="50" spans="1:27" ht="12" customHeight="1" thickTop="1" x14ac:dyDescent="0.2">
      <c r="A50" s="24"/>
      <c r="B50" s="24"/>
      <c r="C50" s="24"/>
      <c r="D50"/>
      <c r="E50" s="28"/>
      <c r="F50" s="9"/>
      <c r="G50" s="28"/>
      <c r="H50" s="9"/>
      <c r="I50" s="28"/>
      <c r="J50" s="9"/>
      <c r="K50" s="28"/>
      <c r="L50" s="9"/>
      <c r="M50" s="24"/>
      <c r="N50" s="9"/>
      <c r="O50" s="143"/>
      <c r="P50" s="125"/>
      <c r="Q50" s="6"/>
      <c r="R50" s="102" t="s">
        <v>9</v>
      </c>
      <c r="S50" s="99"/>
      <c r="T50" s="99"/>
      <c r="U50" s="99"/>
      <c r="V50" s="99"/>
      <c r="W50" s="99"/>
      <c r="X50" s="99"/>
      <c r="Y50" s="99"/>
      <c r="Z50" s="99"/>
      <c r="AA50" s="99"/>
    </row>
    <row r="51" spans="1:27" ht="15.75" thickBot="1" x14ac:dyDescent="0.25">
      <c r="A51" s="66" t="s">
        <v>21</v>
      </c>
      <c r="B51" s="24"/>
      <c r="C51" s="24"/>
      <c r="D51" s="12">
        <f>D47/D49</f>
        <v>0.96239760219478732</v>
      </c>
      <c r="E51" s="38"/>
      <c r="F51" s="24"/>
      <c r="G51" s="24"/>
      <c r="H51" s="24"/>
      <c r="I51" s="24"/>
      <c r="J51" s="24"/>
      <c r="K51" s="24"/>
      <c r="L51" s="24"/>
      <c r="M51" s="24"/>
      <c r="N51" s="24"/>
      <c r="O51" s="143"/>
      <c r="P51" s="125"/>
      <c r="Q51" s="6"/>
      <c r="R51" s="98"/>
      <c r="S51" s="99"/>
      <c r="T51" s="99"/>
      <c r="U51" s="99"/>
      <c r="V51" s="99"/>
      <c r="W51" s="99"/>
      <c r="X51" s="99"/>
      <c r="Y51" s="99"/>
      <c r="Z51" s="99"/>
      <c r="AA51" s="99"/>
    </row>
    <row r="52" spans="1:27" ht="16.5" thickTop="1" thickBot="1" x14ac:dyDescent="0.25">
      <c r="A52" s="38"/>
      <c r="B52" s="38"/>
      <c r="C52" s="38"/>
      <c r="D52" s="38"/>
      <c r="E52" s="38"/>
      <c r="F52" s="34"/>
      <c r="G52" s="35"/>
      <c r="H52" s="35"/>
      <c r="I52" s="35"/>
      <c r="J52" s="35"/>
      <c r="K52" s="35"/>
      <c r="L52" s="35"/>
      <c r="M52" s="35"/>
      <c r="N52" s="35"/>
      <c r="O52" s="143"/>
      <c r="P52" s="125"/>
      <c r="Q52" s="6"/>
      <c r="R52" s="98"/>
      <c r="S52" s="99"/>
      <c r="T52" s="99"/>
      <c r="U52" s="99"/>
      <c r="V52" s="99"/>
      <c r="W52" s="99"/>
      <c r="X52" s="99"/>
      <c r="Y52" s="99"/>
      <c r="Z52" s="99"/>
      <c r="AA52" s="99"/>
    </row>
    <row r="53" spans="1:27" ht="13.5" customHeight="1" thickTop="1" x14ac:dyDescent="0.2">
      <c r="A53" s="82"/>
      <c r="B53" s="83"/>
      <c r="C53" s="83"/>
      <c r="D53" s="84"/>
      <c r="E53" s="85"/>
      <c r="F53" s="173" t="s">
        <v>25</v>
      </c>
      <c r="G53" s="174"/>
      <c r="H53" s="174"/>
      <c r="I53" s="174"/>
      <c r="J53" s="174"/>
      <c r="K53" s="174"/>
      <c r="L53" s="174"/>
      <c r="M53" s="174"/>
      <c r="N53" s="174"/>
      <c r="O53" s="143"/>
      <c r="P53" s="125"/>
      <c r="Q53" s="6"/>
      <c r="R53" s="98"/>
      <c r="S53" s="99"/>
      <c r="T53" s="99"/>
      <c r="U53" s="99"/>
      <c r="V53" s="99"/>
      <c r="W53" s="99"/>
      <c r="X53" s="99"/>
      <c r="Y53" s="99"/>
      <c r="Z53" s="99"/>
      <c r="AA53" s="99"/>
    </row>
    <row r="54" spans="1:27" x14ac:dyDescent="0.2">
      <c r="A54" s="59" t="s">
        <v>18</v>
      </c>
      <c r="B54" s="44"/>
      <c r="C54" s="46"/>
      <c r="D54" s="44"/>
      <c r="E54" s="47"/>
      <c r="F54" s="27" t="s">
        <v>64</v>
      </c>
      <c r="G54" s="24"/>
      <c r="H54" s="24"/>
      <c r="I54" s="24"/>
      <c r="J54" s="24"/>
      <c r="K54" s="24"/>
      <c r="L54" s="24"/>
      <c r="M54" s="24"/>
      <c r="N54" s="24"/>
      <c r="R54" s="113"/>
      <c r="S54" s="99"/>
      <c r="T54" s="113"/>
      <c r="U54" s="99"/>
      <c r="V54" s="99"/>
      <c r="W54" s="99"/>
      <c r="X54" s="99"/>
      <c r="Y54" s="99"/>
      <c r="Z54" s="99"/>
      <c r="AA54" s="99"/>
    </row>
    <row r="55" spans="1:27" ht="15.75" thickBot="1" x14ac:dyDescent="0.25">
      <c r="A55" s="44" t="s">
        <v>19</v>
      </c>
      <c r="B55" s="40">
        <f>B44</f>
        <v>23827355</v>
      </c>
      <c r="C55" s="46"/>
      <c r="D55" s="41" t="s">
        <v>26</v>
      </c>
      <c r="E55" s="47"/>
      <c r="F55" s="26" t="s">
        <v>62</v>
      </c>
      <c r="G55" s="24"/>
      <c r="H55" s="24"/>
      <c r="I55" s="24"/>
      <c r="J55" s="24"/>
      <c r="K55" s="24"/>
      <c r="L55" s="24"/>
      <c r="M55" s="24"/>
      <c r="N55" s="24"/>
      <c r="R55" s="99"/>
      <c r="S55" s="99"/>
      <c r="T55" s="113"/>
      <c r="U55" s="99"/>
      <c r="V55" s="99"/>
      <c r="W55" s="99"/>
      <c r="X55" s="99"/>
      <c r="Y55" s="99"/>
      <c r="Z55" s="99"/>
      <c r="AA55" s="99"/>
    </row>
    <row r="56" spans="1:27" ht="15.75" thickTop="1" x14ac:dyDescent="0.2">
      <c r="A56" s="44" t="s">
        <v>6</v>
      </c>
      <c r="B56" s="48"/>
      <c r="C56" s="49"/>
      <c r="D56" s="50">
        <f>B55/36319667</f>
        <v>0.65604552486673406</v>
      </c>
      <c r="E56" s="51"/>
      <c r="F56" s="26" t="s">
        <v>76</v>
      </c>
      <c r="G56" s="24"/>
      <c r="H56" s="24"/>
      <c r="I56" s="24"/>
      <c r="J56" s="24"/>
      <c r="K56" s="24"/>
      <c r="L56" s="24"/>
      <c r="M56" s="24"/>
      <c r="N56" s="24"/>
      <c r="R56" s="98"/>
      <c r="S56" s="99"/>
      <c r="T56" s="113"/>
      <c r="U56" s="99"/>
      <c r="V56" s="99"/>
      <c r="W56" s="99"/>
      <c r="X56" s="99"/>
      <c r="Y56" s="99"/>
      <c r="Z56" s="99"/>
      <c r="AA56" s="99"/>
    </row>
    <row r="57" spans="1:27" x14ac:dyDescent="0.2">
      <c r="A57" s="44" t="s">
        <v>20</v>
      </c>
      <c r="B57" s="49"/>
      <c r="C57" s="49"/>
      <c r="D57" s="50">
        <f>(+B55+B46)/36319667</f>
        <v>0.7386454011266127</v>
      </c>
      <c r="E57" s="52"/>
      <c r="F57" s="27" t="s">
        <v>65</v>
      </c>
      <c r="G57" s="24"/>
      <c r="H57" s="24"/>
      <c r="I57" s="24"/>
      <c r="J57" s="24"/>
      <c r="K57" s="24"/>
      <c r="L57" s="24"/>
      <c r="M57" s="24"/>
      <c r="N57" s="24"/>
      <c r="R57" s="98"/>
      <c r="S57" s="99"/>
      <c r="T57" s="113"/>
      <c r="U57" s="99"/>
      <c r="V57" s="99"/>
      <c r="W57" s="99"/>
      <c r="X57" s="99"/>
      <c r="Y57" s="99"/>
      <c r="Z57" s="99"/>
      <c r="AA57" s="99"/>
    </row>
    <row r="58" spans="1:27" x14ac:dyDescent="0.2">
      <c r="A58" s="59" t="s">
        <v>28</v>
      </c>
      <c r="B58" s="44"/>
      <c r="C58" s="44"/>
      <c r="D58" s="53">
        <v>0.5</v>
      </c>
      <c r="E58" s="52"/>
      <c r="F58" s="26" t="s">
        <v>63</v>
      </c>
      <c r="G58" s="24"/>
      <c r="H58" s="24"/>
      <c r="I58" s="24"/>
      <c r="J58" s="24"/>
      <c r="K58" s="24"/>
      <c r="L58" s="24"/>
      <c r="M58" s="24"/>
      <c r="N58" s="24"/>
      <c r="R58" s="98"/>
      <c r="S58" s="99"/>
      <c r="T58" s="113"/>
      <c r="U58" s="99"/>
      <c r="V58" s="99"/>
      <c r="W58" s="99"/>
      <c r="X58" s="99"/>
      <c r="Y58" s="99"/>
      <c r="Z58" s="99"/>
      <c r="AA58" s="99"/>
    </row>
    <row r="59" spans="1:27" x14ac:dyDescent="0.2">
      <c r="A59" s="44"/>
      <c r="B59" s="44"/>
      <c r="C59" s="44"/>
      <c r="D59" s="49"/>
      <c r="E59" s="52"/>
      <c r="F59" s="27" t="s">
        <v>66</v>
      </c>
      <c r="G59" s="24"/>
      <c r="H59" s="24"/>
      <c r="I59" s="24"/>
      <c r="J59" s="24"/>
      <c r="K59" s="24"/>
      <c r="L59" s="24"/>
      <c r="M59" s="24"/>
      <c r="N59" s="24"/>
      <c r="R59" s="98"/>
      <c r="S59" s="99"/>
      <c r="T59" s="113"/>
      <c r="U59" s="99"/>
      <c r="V59" s="99"/>
      <c r="W59" s="99"/>
      <c r="X59" s="99"/>
      <c r="Y59" s="99"/>
      <c r="Z59" s="99"/>
      <c r="AA59" s="99"/>
    </row>
    <row r="60" spans="1:27" ht="15.75" x14ac:dyDescent="0.25">
      <c r="A60" s="67" t="s">
        <v>7</v>
      </c>
      <c r="B60" s="54"/>
      <c r="C60" s="54"/>
      <c r="D60" s="55"/>
      <c r="E60" s="56"/>
      <c r="F60" s="26" t="s">
        <v>67</v>
      </c>
      <c r="G60" s="24"/>
      <c r="H60" s="24"/>
      <c r="I60" s="24"/>
      <c r="J60" s="24"/>
      <c r="K60" s="24"/>
      <c r="L60" s="24"/>
      <c r="M60" s="24"/>
      <c r="N60" s="24"/>
      <c r="R60" s="98"/>
      <c r="S60" s="99"/>
      <c r="T60" s="113"/>
      <c r="U60" s="99"/>
      <c r="V60" s="99"/>
      <c r="W60" s="99"/>
      <c r="X60" s="99"/>
      <c r="Y60" s="99"/>
      <c r="Z60" s="99"/>
      <c r="AA60" s="99"/>
    </row>
    <row r="61" spans="1:27" x14ac:dyDescent="0.2">
      <c r="A61" s="59" t="s">
        <v>8</v>
      </c>
      <c r="B61" s="49"/>
      <c r="C61" s="49"/>
      <c r="D61" s="57"/>
      <c r="E61" s="58"/>
      <c r="F61" s="26" t="s">
        <v>69</v>
      </c>
      <c r="G61" s="24"/>
      <c r="H61" s="24"/>
      <c r="I61" s="24"/>
      <c r="J61" s="24"/>
      <c r="K61" s="24"/>
      <c r="L61" s="24"/>
      <c r="M61" s="24"/>
      <c r="N61" s="24"/>
      <c r="R61" s="102" t="s">
        <v>50</v>
      </c>
      <c r="S61" s="99"/>
      <c r="T61" s="113"/>
      <c r="U61" s="99"/>
      <c r="V61" s="99"/>
      <c r="W61" s="99"/>
      <c r="X61" s="99"/>
      <c r="Y61" s="99"/>
      <c r="Z61" s="99"/>
      <c r="AA61" s="99"/>
    </row>
    <row r="62" spans="1:27" x14ac:dyDescent="0.2">
      <c r="A62" s="44" t="s">
        <v>22</v>
      </c>
      <c r="B62" s="44"/>
      <c r="C62" s="59"/>
      <c r="D62" s="60">
        <v>6.2199999999999998E-2</v>
      </c>
      <c r="E62" s="45"/>
      <c r="F62" s="26" t="s">
        <v>70</v>
      </c>
      <c r="G62" s="24"/>
      <c r="H62" s="24"/>
      <c r="I62" s="24"/>
      <c r="J62" s="24"/>
      <c r="K62" s="24"/>
      <c r="L62" s="24"/>
      <c r="M62" s="24"/>
      <c r="N62" s="24"/>
      <c r="R62" s="116" t="s">
        <v>32</v>
      </c>
      <c r="S62" s="99"/>
      <c r="T62" s="113"/>
      <c r="U62" s="99"/>
      <c r="V62" s="99"/>
      <c r="W62" s="99"/>
      <c r="X62" s="99"/>
      <c r="Y62" s="99"/>
      <c r="Z62" s="99"/>
      <c r="AA62" s="99"/>
    </row>
    <row r="63" spans="1:27" x14ac:dyDescent="0.2">
      <c r="A63" s="44" t="s">
        <v>23</v>
      </c>
      <c r="B63" s="44"/>
      <c r="C63" s="59"/>
      <c r="D63" s="60">
        <v>4.0300000000000002E-2</v>
      </c>
      <c r="E63" s="45"/>
      <c r="F63" s="26" t="s">
        <v>71</v>
      </c>
      <c r="G63" s="24"/>
      <c r="H63" s="24"/>
      <c r="I63" s="24"/>
      <c r="J63" s="24"/>
      <c r="K63" s="24"/>
      <c r="L63" s="24"/>
      <c r="M63" s="24"/>
      <c r="N63" s="24"/>
      <c r="R63" s="102" t="s">
        <v>56</v>
      </c>
      <c r="S63" s="99"/>
      <c r="T63" s="99"/>
      <c r="U63" s="99"/>
      <c r="V63" s="99"/>
      <c r="W63" s="99"/>
      <c r="X63" s="99"/>
      <c r="Y63" s="99"/>
      <c r="Z63" s="99"/>
      <c r="AA63" s="99"/>
    </row>
    <row r="64" spans="1:27" ht="15.75" thickBot="1" x14ac:dyDescent="0.25">
      <c r="A64" s="59" t="s">
        <v>24</v>
      </c>
      <c r="B64" s="44"/>
      <c r="C64" s="44"/>
      <c r="D64" s="42">
        <f>SUM(D62:D63)</f>
        <v>0.10250000000000001</v>
      </c>
      <c r="E64" s="45"/>
      <c r="F64" s="26" t="s">
        <v>73</v>
      </c>
      <c r="G64" s="24"/>
      <c r="H64" s="24"/>
      <c r="I64" s="24"/>
      <c r="J64" s="24"/>
      <c r="K64" s="24"/>
      <c r="L64" s="24"/>
      <c r="M64" s="24"/>
      <c r="N64" s="24"/>
      <c r="R64" s="98"/>
      <c r="S64" s="99"/>
      <c r="T64" s="99"/>
      <c r="U64" s="99"/>
      <c r="V64" s="99"/>
      <c r="W64" s="99"/>
      <c r="X64" s="99"/>
      <c r="Y64" s="99"/>
      <c r="Z64" s="99"/>
      <c r="AA64" s="99"/>
    </row>
    <row r="65" spans="1:27" ht="15.75" thickTop="1" x14ac:dyDescent="0.2">
      <c r="A65" s="44"/>
      <c r="B65" s="44"/>
      <c r="C65" s="44"/>
      <c r="D65" s="43"/>
      <c r="E65" s="45"/>
      <c r="F65" s="10" t="s">
        <v>72</v>
      </c>
      <c r="G65" s="24"/>
      <c r="H65" s="24"/>
      <c r="I65" s="24"/>
      <c r="J65" s="24"/>
      <c r="K65" s="24"/>
      <c r="L65" s="24"/>
      <c r="M65" s="24"/>
      <c r="N65" s="24"/>
      <c r="R65" s="114" t="s">
        <v>57</v>
      </c>
      <c r="S65" s="99"/>
      <c r="T65" s="99"/>
      <c r="U65" s="99"/>
      <c r="V65" s="99"/>
      <c r="W65" s="99"/>
      <c r="X65" s="99"/>
      <c r="Y65" s="99"/>
      <c r="Z65" s="99"/>
      <c r="AA65" s="99"/>
    </row>
    <row r="66" spans="1:27" x14ac:dyDescent="0.2">
      <c r="A66" s="59" t="s">
        <v>121</v>
      </c>
      <c r="B66" s="44"/>
      <c r="C66" s="46"/>
      <c r="D66" s="120">
        <v>-1E-3</v>
      </c>
      <c r="E66" s="45"/>
      <c r="G66" s="24"/>
      <c r="H66" s="24"/>
      <c r="I66" s="24"/>
      <c r="J66" s="21"/>
      <c r="K66" s="24"/>
      <c r="L66" s="24"/>
      <c r="M66" s="24"/>
      <c r="N66" s="24"/>
      <c r="R66" s="102" t="s">
        <v>58</v>
      </c>
      <c r="S66" s="99"/>
      <c r="T66" s="99"/>
      <c r="U66" s="99"/>
      <c r="V66" s="99"/>
      <c r="W66" s="99"/>
      <c r="X66" s="99"/>
      <c r="Y66" s="99"/>
      <c r="Z66" s="99"/>
      <c r="AA66" s="99"/>
    </row>
    <row r="67" spans="1:27" x14ac:dyDescent="0.2">
      <c r="A67" s="54"/>
      <c r="B67" s="68"/>
      <c r="C67" s="69"/>
      <c r="E67" s="45"/>
      <c r="F67" s="26" t="s">
        <v>68</v>
      </c>
      <c r="G67" s="24"/>
      <c r="H67" s="24"/>
      <c r="I67" s="24"/>
      <c r="J67" s="61"/>
      <c r="K67" s="24"/>
      <c r="L67" s="24"/>
      <c r="M67" s="24"/>
      <c r="N67" s="24"/>
      <c r="R67" s="114" t="s">
        <v>22</v>
      </c>
      <c r="S67" s="99"/>
      <c r="T67" s="99"/>
      <c r="U67" s="99"/>
      <c r="V67" s="99"/>
      <c r="W67" s="99"/>
      <c r="X67" s="99"/>
      <c r="Y67" s="99"/>
      <c r="Z67" s="99"/>
      <c r="AA67" s="99"/>
    </row>
    <row r="68" spans="1:27" ht="15.75" thickBot="1" x14ac:dyDescent="0.25">
      <c r="A68" s="86"/>
      <c r="B68" s="86"/>
      <c r="C68" s="86"/>
      <c r="D68" s="86"/>
      <c r="E68" s="36"/>
      <c r="F68" s="62"/>
      <c r="G68" s="30"/>
      <c r="H68" s="30"/>
      <c r="I68" s="30"/>
      <c r="J68" s="63"/>
      <c r="K68" s="30"/>
      <c r="L68" s="30"/>
      <c r="M68" s="30"/>
      <c r="N68" s="30"/>
      <c r="R68" s="114" t="s">
        <v>23</v>
      </c>
      <c r="S68" s="99"/>
      <c r="T68" s="99"/>
      <c r="U68" s="99"/>
      <c r="V68" s="99"/>
      <c r="W68" s="99"/>
      <c r="X68" s="99"/>
      <c r="Y68" s="99"/>
      <c r="Z68" s="99"/>
      <c r="AA68" s="99"/>
    </row>
    <row r="69" spans="1:27" ht="15" customHeight="1" thickTop="1" x14ac:dyDescent="0.2">
      <c r="A69" s="8"/>
      <c r="B69" s="8"/>
      <c r="C69" s="8"/>
      <c r="D69" s="8"/>
      <c r="E69" s="3"/>
      <c r="F69" s="6"/>
      <c r="G69" s="6"/>
      <c r="H69" s="6"/>
      <c r="I69" s="6"/>
      <c r="J69" s="6"/>
      <c r="K69" s="6"/>
      <c r="L69" s="6"/>
      <c r="M69" s="6"/>
      <c r="N69" s="6"/>
      <c r="R69" s="98"/>
      <c r="S69" s="99"/>
      <c r="T69" s="99"/>
      <c r="U69" s="99"/>
      <c r="V69" s="99"/>
      <c r="W69" s="99"/>
      <c r="X69" s="99"/>
      <c r="Y69" s="99"/>
      <c r="Z69" s="99"/>
      <c r="AA69" s="99"/>
    </row>
    <row r="70" spans="1:27" x14ac:dyDescent="0.2">
      <c r="E70" s="7"/>
      <c r="G70" s="6"/>
      <c r="H70" s="6"/>
      <c r="I70" s="6"/>
      <c r="J70" s="6"/>
      <c r="K70" s="6"/>
      <c r="L70" s="6"/>
      <c r="M70" s="6"/>
      <c r="N70" s="1"/>
      <c r="R70" s="98"/>
      <c r="S70" s="99"/>
      <c r="T70" s="99"/>
      <c r="U70" s="99"/>
      <c r="V70" s="99"/>
      <c r="W70" s="99"/>
      <c r="X70" s="99"/>
      <c r="Y70" s="99"/>
      <c r="Z70" s="99"/>
      <c r="AA70" s="99"/>
    </row>
    <row r="71" spans="1:27" x14ac:dyDescent="0.2">
      <c r="E71" s="39"/>
      <c r="F71" s="6"/>
      <c r="G71" s="8"/>
      <c r="H71" s="8"/>
      <c r="I71" s="8"/>
      <c r="R71" s="98"/>
      <c r="S71" s="99"/>
      <c r="T71" s="99"/>
      <c r="U71" s="99"/>
      <c r="V71" s="99"/>
      <c r="W71" s="99"/>
      <c r="X71" s="99"/>
      <c r="Y71" s="99"/>
      <c r="Z71" s="99"/>
      <c r="AA71" s="99"/>
    </row>
    <row r="72" spans="1:27" x14ac:dyDescent="0.2">
      <c r="E72" s="8"/>
      <c r="R72" s="98"/>
      <c r="S72" s="99"/>
      <c r="T72" s="99"/>
      <c r="U72" s="99"/>
      <c r="V72" s="99"/>
      <c r="W72" s="99"/>
      <c r="X72" s="99"/>
      <c r="Y72" s="99"/>
      <c r="Z72" s="99"/>
      <c r="AA72" s="99"/>
    </row>
    <row r="73" spans="1:27" x14ac:dyDescent="0.2">
      <c r="R73" s="98"/>
      <c r="S73" s="99"/>
      <c r="T73" s="99"/>
      <c r="U73" s="99"/>
      <c r="V73" s="99"/>
      <c r="W73" s="99"/>
      <c r="X73" s="99"/>
      <c r="Y73" s="99"/>
      <c r="Z73" s="99"/>
      <c r="AA73" s="99"/>
    </row>
    <row r="74" spans="1:27" x14ac:dyDescent="0.2">
      <c r="R74" s="98"/>
      <c r="S74" s="99"/>
      <c r="T74" s="99"/>
      <c r="U74" s="99"/>
      <c r="V74" s="99"/>
      <c r="W74" s="99"/>
      <c r="X74" s="99"/>
      <c r="Y74" s="99"/>
      <c r="Z74" s="99"/>
      <c r="AA74" s="99"/>
    </row>
    <row r="75" spans="1:27" x14ac:dyDescent="0.2">
      <c r="R75" s="98"/>
      <c r="S75" s="99"/>
      <c r="T75" s="99"/>
      <c r="U75" s="99"/>
      <c r="V75" s="99"/>
      <c r="W75" s="99"/>
      <c r="X75" s="99"/>
      <c r="Y75" s="99"/>
      <c r="Z75" s="99"/>
      <c r="AA75" s="99"/>
    </row>
    <row r="76" spans="1:27" x14ac:dyDescent="0.2">
      <c r="R76" s="98"/>
      <c r="S76" s="99"/>
      <c r="T76" s="99"/>
      <c r="U76" s="99"/>
      <c r="V76" s="99"/>
      <c r="W76" s="99"/>
      <c r="X76" s="99"/>
      <c r="Y76" s="99"/>
      <c r="Z76" s="99"/>
      <c r="AA76" s="99"/>
    </row>
    <row r="77" spans="1:27" x14ac:dyDescent="0.2">
      <c r="R77" s="98"/>
      <c r="S77" s="99"/>
      <c r="T77" s="99"/>
      <c r="U77" s="99"/>
      <c r="V77" s="99"/>
      <c r="W77" s="99"/>
      <c r="X77" s="99"/>
      <c r="Y77" s="99"/>
      <c r="Z77" s="99"/>
      <c r="AA77" s="99"/>
    </row>
    <row r="78" spans="1:27" x14ac:dyDescent="0.2">
      <c r="R78" s="98"/>
      <c r="S78" s="99"/>
      <c r="T78" s="99"/>
      <c r="U78" s="99"/>
      <c r="V78" s="99"/>
      <c r="W78" s="99"/>
      <c r="X78" s="99"/>
      <c r="Y78" s="99"/>
      <c r="Z78" s="99"/>
      <c r="AA78" s="99"/>
    </row>
    <row r="79" spans="1:27" x14ac:dyDescent="0.2">
      <c r="R79" s="98"/>
      <c r="S79" s="99"/>
      <c r="T79" s="99"/>
      <c r="U79" s="99"/>
      <c r="V79" s="99"/>
      <c r="W79" s="99"/>
      <c r="X79" s="99"/>
      <c r="Y79" s="99"/>
      <c r="Z79" s="99"/>
      <c r="AA79" s="99"/>
    </row>
    <row r="80" spans="1:27" x14ac:dyDescent="0.2">
      <c r="R80" s="98"/>
      <c r="S80" s="99"/>
      <c r="T80" s="99"/>
      <c r="U80" s="99"/>
      <c r="V80" s="99"/>
      <c r="W80" s="99"/>
      <c r="X80" s="99"/>
      <c r="Y80" s="99"/>
      <c r="Z80" s="99"/>
      <c r="AA80" s="99"/>
    </row>
    <row r="81" spans="18:27" x14ac:dyDescent="0.2">
      <c r="R81" s="98"/>
      <c r="S81" s="99"/>
      <c r="T81" s="99"/>
      <c r="U81" s="99"/>
      <c r="V81" s="99"/>
      <c r="W81" s="99"/>
      <c r="X81" s="99"/>
      <c r="Y81" s="99"/>
      <c r="Z81" s="99"/>
      <c r="AA81" s="99"/>
    </row>
    <row r="82" spans="18:27" x14ac:dyDescent="0.2">
      <c r="R82" s="98"/>
      <c r="S82" s="99"/>
      <c r="T82" s="99"/>
      <c r="U82" s="99"/>
      <c r="V82" s="99"/>
      <c r="W82" s="99"/>
      <c r="X82" s="99"/>
      <c r="Y82" s="99"/>
      <c r="Z82" s="99"/>
      <c r="AA82" s="99"/>
    </row>
    <row r="83" spans="18:27" x14ac:dyDescent="0.2">
      <c r="R83" s="98"/>
      <c r="S83" s="99"/>
      <c r="T83" s="99"/>
      <c r="U83" s="99"/>
      <c r="V83" s="99"/>
      <c r="W83" s="99"/>
      <c r="X83" s="99"/>
      <c r="Y83" s="99"/>
      <c r="Z83" s="99"/>
      <c r="AA83" s="99"/>
    </row>
  </sheetData>
  <mergeCells count="8">
    <mergeCell ref="L1:N1"/>
    <mergeCell ref="P1:Q4"/>
    <mergeCell ref="R1:T1"/>
    <mergeCell ref="A3:A4"/>
    <mergeCell ref="B3:N3"/>
    <mergeCell ref="S26:V27"/>
    <mergeCell ref="B34:N34"/>
    <mergeCell ref="F53:N53"/>
  </mergeCells>
  <pageMargins left="1" right="0.5" top="0.25" bottom="0.25" header="0.5" footer="0.25"/>
  <pageSetup scale="50" orientation="landscape" r:id="rId1"/>
  <headerFooter alignWithMargins="0">
    <oddFooter>&amp;L&amp;8&amp;Z&amp;F&amp;R&amp;8Report Run &amp;D</oddFooter>
  </headerFooter>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83"/>
  <sheetViews>
    <sheetView showOutlineSymbols="0" zoomScale="87" zoomScaleNormal="87" workbookViewId="0">
      <selection activeCell="R17" sqref="R17"/>
    </sheetView>
  </sheetViews>
  <sheetFormatPr defaultColWidth="8.77734375" defaultRowHeight="15" x14ac:dyDescent="0.2"/>
  <cols>
    <col min="1" max="1" width="54.5546875" style="37" customWidth="1"/>
    <col min="2" max="2" width="12.77734375" style="37" customWidth="1"/>
    <col min="3" max="3" width="3.77734375" style="37" customWidth="1"/>
    <col min="4" max="4" width="12.77734375" style="37" customWidth="1"/>
    <col min="5" max="5" width="3.88671875" style="37" customWidth="1"/>
    <col min="6" max="6" width="12.77734375" style="37" customWidth="1"/>
    <col min="7" max="7" width="3.77734375" style="37" customWidth="1"/>
    <col min="8" max="8" width="12.77734375" style="37" customWidth="1"/>
    <col min="9" max="9" width="3.77734375" style="37" customWidth="1"/>
    <col min="10" max="10" width="12.77734375" style="37" customWidth="1"/>
    <col min="11" max="11" width="3.77734375" style="37" customWidth="1"/>
    <col min="12" max="12" width="12.77734375" style="37" customWidth="1"/>
    <col min="13" max="13" width="3.77734375" style="37" customWidth="1"/>
    <col min="14" max="14" width="12.77734375" style="37" customWidth="1"/>
    <col min="15" max="15" width="4.5546875" style="137" customWidth="1"/>
    <col min="16" max="16" width="11.109375" style="129" bestFit="1" customWidth="1"/>
    <col min="17" max="17" width="27.88671875" style="10" bestFit="1" customWidth="1"/>
    <col min="18" max="18" width="10.6640625" style="10" bestFit="1" customWidth="1"/>
    <col min="19" max="19" width="8.77734375" style="37"/>
    <col min="20" max="20" width="9" style="37" bestFit="1" customWidth="1"/>
    <col min="21" max="16384" width="8.77734375" style="37"/>
  </cols>
  <sheetData>
    <row r="1" spans="1:254" ht="58.5" customHeight="1" thickBot="1" x14ac:dyDescent="0.3">
      <c r="A1" s="77" t="s">
        <v>31</v>
      </c>
      <c r="B1" s="118"/>
      <c r="C1" s="118"/>
      <c r="D1" s="118"/>
      <c r="E1" s="119" t="s">
        <v>0</v>
      </c>
      <c r="F1" s="118"/>
      <c r="G1" s="118"/>
      <c r="H1" s="118"/>
      <c r="I1" s="118"/>
      <c r="J1" s="118"/>
      <c r="K1" s="118"/>
      <c r="L1" s="175">
        <v>42400</v>
      </c>
      <c r="M1" s="175"/>
      <c r="N1" s="175"/>
      <c r="O1" s="136"/>
      <c r="P1" s="176" t="s">
        <v>115</v>
      </c>
      <c r="Q1" s="176"/>
      <c r="R1" s="177" t="s">
        <v>83</v>
      </c>
      <c r="S1" s="178"/>
      <c r="T1" s="179"/>
      <c r="U1" s="99"/>
      <c r="V1" s="99"/>
      <c r="W1" s="99"/>
      <c r="X1" s="99"/>
      <c r="Y1" s="99"/>
      <c r="Z1" s="99"/>
      <c r="AA1" s="99"/>
    </row>
    <row r="2" spans="1:254" ht="10.5" customHeight="1" thickTop="1" x14ac:dyDescent="0.2">
      <c r="A2" s="71"/>
      <c r="B2" s="70"/>
      <c r="C2" s="70"/>
      <c r="D2" s="70"/>
      <c r="E2" s="72"/>
      <c r="F2" s="72"/>
      <c r="G2" s="72"/>
      <c r="H2" s="72"/>
      <c r="I2" s="70"/>
      <c r="J2" s="72"/>
      <c r="K2" s="72"/>
      <c r="L2" s="72"/>
      <c r="M2" s="72"/>
      <c r="N2" s="73"/>
      <c r="P2" s="176"/>
      <c r="Q2" s="176"/>
      <c r="R2" s="98"/>
      <c r="S2" s="99"/>
      <c r="T2" s="99"/>
      <c r="U2" s="99"/>
      <c r="V2" s="99"/>
      <c r="W2" s="99"/>
      <c r="X2" s="99"/>
      <c r="Y2" s="99"/>
      <c r="Z2" s="99"/>
      <c r="AA2" s="99"/>
    </row>
    <row r="3" spans="1:254" s="75" customFormat="1" ht="15.75" x14ac:dyDescent="0.2">
      <c r="A3" s="169" t="s">
        <v>3</v>
      </c>
      <c r="B3" s="170" t="s">
        <v>1</v>
      </c>
      <c r="C3" s="170"/>
      <c r="D3" s="170"/>
      <c r="E3" s="170"/>
      <c r="F3" s="170"/>
      <c r="G3" s="170"/>
      <c r="H3" s="170"/>
      <c r="I3" s="170"/>
      <c r="J3" s="170"/>
      <c r="K3" s="170"/>
      <c r="L3" s="170"/>
      <c r="M3" s="170"/>
      <c r="N3" s="170"/>
      <c r="O3" s="138"/>
      <c r="P3" s="176"/>
      <c r="Q3" s="176"/>
      <c r="R3" s="102" t="s">
        <v>74</v>
      </c>
      <c r="S3" s="99"/>
      <c r="T3" s="100"/>
      <c r="U3" s="100"/>
      <c r="V3" s="100"/>
      <c r="W3" s="100"/>
      <c r="X3" s="100"/>
      <c r="Y3" s="100"/>
      <c r="Z3" s="100"/>
      <c r="AA3" s="100"/>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c r="IR3" s="74"/>
      <c r="IS3" s="74"/>
      <c r="IT3" s="74"/>
    </row>
    <row r="4" spans="1:254" ht="16.149999999999999" customHeight="1" x14ac:dyDescent="0.2">
      <c r="A4" s="169"/>
      <c r="B4" s="14" t="s">
        <v>2</v>
      </c>
      <c r="C4" s="15"/>
      <c r="D4" s="14">
        <v>2016</v>
      </c>
      <c r="E4" s="16"/>
      <c r="F4" s="14">
        <v>2017</v>
      </c>
      <c r="G4" s="16"/>
      <c r="H4" s="14">
        <v>2018</v>
      </c>
      <c r="I4" s="17"/>
      <c r="J4" s="14">
        <v>2019</v>
      </c>
      <c r="K4" s="17"/>
      <c r="L4" s="14">
        <v>2020</v>
      </c>
      <c r="M4" s="17"/>
      <c r="N4" s="14">
        <v>2021</v>
      </c>
      <c r="O4" s="139"/>
      <c r="P4" s="176"/>
      <c r="Q4" s="176"/>
      <c r="R4" s="103" t="s">
        <v>53</v>
      </c>
      <c r="S4" s="104"/>
      <c r="T4" s="101"/>
      <c r="U4" s="101"/>
      <c r="V4" s="101"/>
      <c r="W4" s="101"/>
      <c r="X4" s="101"/>
      <c r="Y4" s="101"/>
      <c r="Z4" s="101"/>
      <c r="AA4" s="101"/>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row>
    <row r="5" spans="1:254" ht="15.75" x14ac:dyDescent="0.25">
      <c r="A5" s="87" t="s">
        <v>33</v>
      </c>
      <c r="B5" s="38"/>
      <c r="C5" s="38"/>
      <c r="D5" s="38"/>
      <c r="E5" s="38"/>
      <c r="F5" s="38"/>
      <c r="G5" s="38"/>
      <c r="H5" s="38"/>
      <c r="I5" s="38"/>
      <c r="J5" s="38"/>
      <c r="K5" s="38"/>
      <c r="L5" s="38"/>
      <c r="M5" s="38"/>
      <c r="N5" s="38"/>
      <c r="P5" s="129">
        <v>8000</v>
      </c>
      <c r="Q5" s="126" t="s">
        <v>97</v>
      </c>
      <c r="R5" s="98" t="s">
        <v>75</v>
      </c>
      <c r="S5" s="104"/>
      <c r="T5" s="99"/>
      <c r="U5" s="99"/>
      <c r="V5" s="99"/>
      <c r="W5" s="99"/>
      <c r="X5" s="99"/>
      <c r="Y5" s="99"/>
      <c r="Z5" s="99"/>
      <c r="AA5" s="99"/>
    </row>
    <row r="6" spans="1:254" ht="16.149999999999999" customHeight="1" x14ac:dyDescent="0.2">
      <c r="A6" s="24" t="s">
        <v>12</v>
      </c>
      <c r="B6" s="23">
        <f>SUM(D6+F6+H6+J6+L6+N6)</f>
        <v>8000</v>
      </c>
      <c r="C6" s="22"/>
      <c r="D6" s="21">
        <v>8000</v>
      </c>
      <c r="E6" s="21"/>
      <c r="F6" s="23">
        <v>0</v>
      </c>
      <c r="G6" s="24"/>
      <c r="H6" s="23">
        <v>0</v>
      </c>
      <c r="I6" s="24"/>
      <c r="J6" s="23">
        <v>0</v>
      </c>
      <c r="K6" s="24"/>
      <c r="L6" s="23">
        <v>0</v>
      </c>
      <c r="M6" s="21"/>
      <c r="N6" s="23">
        <v>0</v>
      </c>
      <c r="O6" s="140"/>
      <c r="P6" s="124">
        <v>0</v>
      </c>
      <c r="Q6" s="127" t="s">
        <v>98</v>
      </c>
      <c r="R6" s="105">
        <v>8000</v>
      </c>
      <c r="S6" s="104"/>
      <c r="T6" s="104"/>
      <c r="U6" s="104"/>
      <c r="V6" s="104"/>
      <c r="W6" s="104"/>
      <c r="X6" s="104"/>
      <c r="Y6" s="104"/>
      <c r="Z6" s="104"/>
      <c r="AA6" s="104"/>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row>
    <row r="7" spans="1:254" ht="16.149999999999999" customHeight="1" x14ac:dyDescent="0.2">
      <c r="A7" s="24" t="s">
        <v>14</v>
      </c>
      <c r="B7" s="23">
        <f>SUM(D7+F7+H7+J7+L7+N7)</f>
        <v>0</v>
      </c>
      <c r="C7" s="24"/>
      <c r="D7" s="21">
        <v>0</v>
      </c>
      <c r="E7" s="21"/>
      <c r="F7" s="23">
        <v>0</v>
      </c>
      <c r="G7" s="24"/>
      <c r="H7" s="23">
        <v>0</v>
      </c>
      <c r="I7" s="24"/>
      <c r="J7" s="23">
        <v>0</v>
      </c>
      <c r="K7" s="24"/>
      <c r="L7" s="23">
        <v>0</v>
      </c>
      <c r="M7" s="21"/>
      <c r="N7" s="23">
        <v>0</v>
      </c>
      <c r="O7" s="140"/>
      <c r="P7" s="124">
        <f>P5+P6</f>
        <v>8000</v>
      </c>
      <c r="Q7" s="127"/>
      <c r="R7" s="106">
        <v>0</v>
      </c>
      <c r="S7" s="104" t="s">
        <v>92</v>
      </c>
      <c r="T7" s="104"/>
      <c r="U7" s="104"/>
      <c r="V7" s="104"/>
      <c r="W7" s="104"/>
      <c r="X7" s="104"/>
      <c r="Y7" s="104"/>
      <c r="Z7" s="104"/>
      <c r="AA7" s="104"/>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row>
    <row r="8" spans="1:254" ht="16.149999999999999" customHeight="1" x14ac:dyDescent="0.2">
      <c r="A8" s="24" t="s">
        <v>10</v>
      </c>
      <c r="B8" s="23">
        <f>SUM(D8+F8+H8+J8+L8+N8)</f>
        <v>3000000</v>
      </c>
      <c r="C8" s="24"/>
      <c r="D8" s="21">
        <v>1500000</v>
      </c>
      <c r="E8" s="38"/>
      <c r="F8" s="21">
        <v>1500000</v>
      </c>
      <c r="G8" s="24"/>
      <c r="H8" s="21">
        <v>0</v>
      </c>
      <c r="I8" s="24"/>
      <c r="J8" s="21">
        <v>0</v>
      </c>
      <c r="K8" s="24"/>
      <c r="L8" s="21">
        <v>0</v>
      </c>
      <c r="M8" s="24"/>
      <c r="N8" s="21">
        <v>0</v>
      </c>
      <c r="O8" s="140"/>
      <c r="P8" s="124">
        <v>0</v>
      </c>
      <c r="Q8" s="127" t="s">
        <v>99</v>
      </c>
      <c r="R8" s="106">
        <v>0</v>
      </c>
      <c r="S8" s="104" t="s">
        <v>82</v>
      </c>
      <c r="T8" s="104"/>
      <c r="U8" s="104"/>
      <c r="V8" s="104"/>
      <c r="W8" s="104"/>
      <c r="X8" s="104"/>
      <c r="Y8" s="104"/>
      <c r="Z8" s="104"/>
      <c r="AA8" s="104"/>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row>
    <row r="9" spans="1:254" ht="16.149999999999999" customHeight="1" x14ac:dyDescent="0.2">
      <c r="A9" s="24" t="s">
        <v>122</v>
      </c>
      <c r="B9" s="23">
        <f>SUM(D9+F9+H9+J9+L9+N9)</f>
        <v>1000000</v>
      </c>
      <c r="C9" s="24"/>
      <c r="D9" s="21">
        <v>1000000</v>
      </c>
      <c r="E9" s="38"/>
      <c r="F9" s="21">
        <v>0</v>
      </c>
      <c r="G9" s="24"/>
      <c r="H9" s="21">
        <v>0</v>
      </c>
      <c r="I9" s="24"/>
      <c r="J9" s="21">
        <v>0</v>
      </c>
      <c r="K9" s="24"/>
      <c r="L9" s="21">
        <v>0</v>
      </c>
      <c r="M9" s="24"/>
      <c r="N9" s="21">
        <v>0</v>
      </c>
      <c r="O9" s="140"/>
      <c r="P9" s="124">
        <v>0</v>
      </c>
      <c r="Q9" s="127" t="s">
        <v>100</v>
      </c>
      <c r="R9" s="10">
        <v>0</v>
      </c>
      <c r="S9" s="37" t="s">
        <v>90</v>
      </c>
      <c r="T9" s="104"/>
      <c r="U9" s="104"/>
      <c r="V9" s="104"/>
      <c r="W9" s="104"/>
      <c r="X9" s="104"/>
      <c r="Y9" s="104"/>
      <c r="Z9" s="104"/>
      <c r="AA9" s="104"/>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row>
    <row r="10" spans="1:254" ht="16.149999999999999" customHeight="1" x14ac:dyDescent="0.2">
      <c r="A10" s="24" t="s">
        <v>45</v>
      </c>
      <c r="B10" s="23">
        <f>SUM(D10+F10+H10+J10+L10+N10)</f>
        <v>400000</v>
      </c>
      <c r="C10" s="24"/>
      <c r="D10" s="21">
        <v>200000</v>
      </c>
      <c r="E10" s="38"/>
      <c r="F10" s="21">
        <v>200000</v>
      </c>
      <c r="G10" s="24"/>
      <c r="H10" s="21">
        <v>0</v>
      </c>
      <c r="I10" s="24"/>
      <c r="J10" s="21">
        <v>0</v>
      </c>
      <c r="K10" s="24"/>
      <c r="L10" s="21">
        <v>0</v>
      </c>
      <c r="M10" s="24"/>
      <c r="N10" s="21">
        <v>0</v>
      </c>
      <c r="O10" s="140"/>
      <c r="P10" s="124">
        <v>1000000</v>
      </c>
      <c r="Q10" s="127" t="s">
        <v>101</v>
      </c>
      <c r="R10" s="10">
        <v>0</v>
      </c>
      <c r="S10" s="104" t="s">
        <v>91</v>
      </c>
      <c r="T10" s="104"/>
      <c r="U10" s="104"/>
      <c r="V10" s="104"/>
      <c r="W10" s="104"/>
      <c r="X10" s="104"/>
      <c r="Y10" s="104"/>
      <c r="Z10" s="104"/>
      <c r="AA10" s="104"/>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row>
    <row r="11" spans="1:254" ht="16.149999999999999" customHeight="1" thickBot="1" x14ac:dyDescent="0.3">
      <c r="A11" s="31" t="s">
        <v>27</v>
      </c>
      <c r="B11" s="4">
        <f>SUM(B6:B10)</f>
        <v>4408000</v>
      </c>
      <c r="C11" s="24"/>
      <c r="D11" s="4">
        <f>SUM(D6:D10)</f>
        <v>2708000</v>
      </c>
      <c r="E11" s="28"/>
      <c r="F11" s="4">
        <f>SUM(F6:F10)</f>
        <v>1700000</v>
      </c>
      <c r="G11" s="28"/>
      <c r="H11" s="4">
        <f>SUM(H6:H10)</f>
        <v>0</v>
      </c>
      <c r="I11" s="28"/>
      <c r="J11" s="4">
        <f>SUM(J6:J10)</f>
        <v>0</v>
      </c>
      <c r="K11" s="28"/>
      <c r="L11" s="4">
        <f>SUM(L6:L10)</f>
        <v>0</v>
      </c>
      <c r="M11" s="24"/>
      <c r="N11" s="4">
        <f>SUM(N6:N10)</f>
        <v>0</v>
      </c>
      <c r="O11" s="140"/>
      <c r="P11" s="129">
        <v>1500000</v>
      </c>
      <c r="Q11" s="127" t="s">
        <v>129</v>
      </c>
      <c r="R11" s="107">
        <f>R6-R7-R8</f>
        <v>8000</v>
      </c>
      <c r="S11" s="108" t="s">
        <v>89</v>
      </c>
      <c r="T11" s="104"/>
      <c r="U11" s="104"/>
      <c r="V11" s="104"/>
      <c r="W11" s="104"/>
      <c r="X11" s="104"/>
      <c r="Y11" s="104"/>
      <c r="Z11" s="104"/>
      <c r="AA11" s="104"/>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row>
    <row r="12" spans="1:254" ht="15.75" thickTop="1" x14ac:dyDescent="0.2">
      <c r="A12" s="24"/>
      <c r="B12" s="9"/>
      <c r="C12" s="24"/>
      <c r="D12" s="9"/>
      <c r="E12" s="28"/>
      <c r="F12" s="9"/>
      <c r="G12" s="28"/>
      <c r="H12" s="9"/>
      <c r="I12" s="28"/>
      <c r="J12" s="9"/>
      <c r="K12" s="28"/>
      <c r="L12" s="9"/>
      <c r="M12" s="24"/>
      <c r="N12" s="9"/>
      <c r="O12" s="140"/>
      <c r="P12" s="133">
        <f>SUM(P7:P11)</f>
        <v>2508000</v>
      </c>
      <c r="Q12" s="127"/>
      <c r="R12" s="98" t="s">
        <v>54</v>
      </c>
      <c r="S12" s="104"/>
      <c r="T12" s="104"/>
      <c r="U12" s="104"/>
      <c r="V12" s="104"/>
      <c r="W12" s="104"/>
      <c r="X12" s="104"/>
      <c r="Y12" s="104"/>
      <c r="Z12" s="104"/>
      <c r="AA12" s="104"/>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row>
    <row r="13" spans="1:254" x14ac:dyDescent="0.2">
      <c r="A13" s="66" t="s">
        <v>34</v>
      </c>
      <c r="C13" s="24"/>
      <c r="D13" s="13">
        <f>D29-D19-D25</f>
        <v>32145000</v>
      </c>
      <c r="E13" s="28"/>
      <c r="F13" s="21"/>
      <c r="G13" s="28"/>
      <c r="H13" s="21"/>
      <c r="I13" s="28"/>
      <c r="J13" s="21"/>
      <c r="K13" s="28"/>
      <c r="L13" s="21"/>
      <c r="M13" s="24"/>
      <c r="N13" s="21"/>
      <c r="O13" s="141"/>
      <c r="P13" s="124">
        <v>200000</v>
      </c>
      <c r="Q13" s="127" t="s">
        <v>102</v>
      </c>
      <c r="R13" s="109" t="s">
        <v>43</v>
      </c>
      <c r="S13" s="104"/>
      <c r="T13" s="104"/>
      <c r="U13" s="104"/>
      <c r="V13" s="104"/>
      <c r="W13" s="104"/>
      <c r="X13" s="104"/>
      <c r="Y13" s="104"/>
      <c r="Z13" s="104"/>
      <c r="AA13" s="104"/>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row>
    <row r="14" spans="1:254" ht="16.149999999999999" customHeight="1" x14ac:dyDescent="0.2">
      <c r="A14" s="24"/>
      <c r="B14" s="23"/>
      <c r="C14" s="24"/>
      <c r="D14" s="9"/>
      <c r="E14" s="28"/>
      <c r="F14" s="24"/>
      <c r="G14" s="21"/>
      <c r="H14" s="24"/>
      <c r="I14" s="24"/>
      <c r="J14" s="24"/>
      <c r="K14" s="24"/>
      <c r="L14" s="24"/>
      <c r="M14" s="24"/>
      <c r="N14" s="24"/>
      <c r="O14" s="140"/>
      <c r="P14" s="124">
        <v>0</v>
      </c>
      <c r="Q14" s="128" t="s">
        <v>103</v>
      </c>
      <c r="R14" s="110" t="s">
        <v>44</v>
      </c>
      <c r="S14" s="104"/>
      <c r="T14" s="104"/>
      <c r="U14" s="104"/>
      <c r="V14" s="104"/>
      <c r="W14" s="104"/>
      <c r="X14" s="104"/>
      <c r="Y14" s="104"/>
      <c r="Z14" s="104"/>
      <c r="AA14" s="104"/>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row>
    <row r="15" spans="1:254" ht="16.149999999999999" customHeight="1" x14ac:dyDescent="0.25">
      <c r="A15" s="88" t="s">
        <v>35</v>
      </c>
      <c r="B15" s="24"/>
      <c r="C15" s="24"/>
      <c r="D15" s="38"/>
      <c r="E15" s="24"/>
      <c r="F15" s="24"/>
      <c r="G15" s="25"/>
      <c r="H15" s="24"/>
      <c r="I15" s="24"/>
      <c r="J15" s="24"/>
      <c r="K15" s="24"/>
      <c r="L15" s="24"/>
      <c r="M15" s="24"/>
      <c r="N15" s="24"/>
      <c r="O15" s="140"/>
      <c r="P15" s="133">
        <f>SUM(P12:P14)</f>
        <v>2708000</v>
      </c>
      <c r="Q15" s="134" t="s">
        <v>109</v>
      </c>
      <c r="R15" s="102" t="s">
        <v>126</v>
      </c>
      <c r="S15" s="104"/>
      <c r="T15" s="104"/>
      <c r="U15" s="104"/>
      <c r="V15" s="104"/>
      <c r="W15" s="104"/>
      <c r="X15" s="104"/>
      <c r="Y15" s="104"/>
      <c r="Z15" s="104"/>
      <c r="AA15" s="104"/>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row>
    <row r="16" spans="1:254" ht="16.149999999999999" customHeight="1" x14ac:dyDescent="0.2">
      <c r="A16" s="24" t="s">
        <v>13</v>
      </c>
      <c r="B16" s="23">
        <f>SUM(D16+F16+H16+J16+L16+N16)</f>
        <v>0</v>
      </c>
      <c r="C16" s="22"/>
      <c r="D16" s="21">
        <v>0</v>
      </c>
      <c r="E16" s="21"/>
      <c r="F16" s="23">
        <v>0</v>
      </c>
      <c r="G16" s="24"/>
      <c r="H16" s="23">
        <v>0</v>
      </c>
      <c r="I16" s="24"/>
      <c r="J16" s="23">
        <v>0</v>
      </c>
      <c r="K16" s="24"/>
      <c r="L16" s="23">
        <v>0</v>
      </c>
      <c r="M16" s="21"/>
      <c r="N16" s="23">
        <v>0</v>
      </c>
      <c r="O16" s="140"/>
      <c r="P16" s="124">
        <v>-1000000</v>
      </c>
      <c r="Q16" s="127" t="s">
        <v>105</v>
      </c>
      <c r="R16" s="110"/>
      <c r="S16" s="104"/>
      <c r="T16" s="104"/>
      <c r="U16" s="104"/>
      <c r="V16" s="104"/>
      <c r="W16" s="104"/>
      <c r="X16" s="104"/>
      <c r="Y16" s="104"/>
      <c r="Z16" s="104"/>
      <c r="AA16" s="104"/>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row>
    <row r="17" spans="1:254" ht="16.149999999999999" customHeight="1" x14ac:dyDescent="0.2">
      <c r="A17" s="24" t="s">
        <v>15</v>
      </c>
      <c r="B17" s="23">
        <f>SUM(D17+F17+H17+J17+L17+N17)</f>
        <v>0</v>
      </c>
      <c r="C17" s="24"/>
      <c r="D17" s="21">
        <v>0</v>
      </c>
      <c r="E17" s="21"/>
      <c r="F17" s="23">
        <v>0</v>
      </c>
      <c r="G17" s="24"/>
      <c r="H17" s="23">
        <v>0</v>
      </c>
      <c r="I17" s="24"/>
      <c r="J17" s="23">
        <v>0</v>
      </c>
      <c r="K17" s="24"/>
      <c r="L17" s="23">
        <v>0</v>
      </c>
      <c r="M17" s="21"/>
      <c r="N17" s="23">
        <v>0</v>
      </c>
      <c r="O17" s="140"/>
      <c r="P17" s="129">
        <v>-1500000</v>
      </c>
      <c r="Q17" s="127" t="s">
        <v>129</v>
      </c>
      <c r="R17" s="102" t="s">
        <v>79</v>
      </c>
      <c r="S17" s="104"/>
      <c r="T17" s="104"/>
      <c r="U17" s="104"/>
      <c r="V17" s="104"/>
      <c r="W17" s="104"/>
      <c r="X17" s="104"/>
      <c r="Y17" s="104"/>
      <c r="Z17" s="104"/>
      <c r="AA17" s="104"/>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row>
    <row r="18" spans="1:254" ht="16.149999999999999" customHeight="1" thickBot="1" x14ac:dyDescent="0.25">
      <c r="A18" s="31" t="s">
        <v>30</v>
      </c>
      <c r="B18" s="4">
        <f>B16+B17</f>
        <v>0</v>
      </c>
      <c r="C18" s="24"/>
      <c r="D18" s="4">
        <f>D16+D17</f>
        <v>0</v>
      </c>
      <c r="E18" s="28"/>
      <c r="F18" s="5">
        <f>SUM(F15:F17)</f>
        <v>0</v>
      </c>
      <c r="G18" s="28"/>
      <c r="H18" s="5">
        <f>SUM(H15:H17)</f>
        <v>0</v>
      </c>
      <c r="I18" s="28"/>
      <c r="J18" s="5">
        <f>SUM(J15:J17)</f>
        <v>0</v>
      </c>
      <c r="K18" s="28"/>
      <c r="L18" s="5">
        <f>SUM(L15:L17)</f>
        <v>0</v>
      </c>
      <c r="M18" s="24"/>
      <c r="N18" s="5">
        <f>SUM(N15:N17)</f>
        <v>0</v>
      </c>
      <c r="O18" s="140"/>
      <c r="P18" s="124">
        <v>-200000</v>
      </c>
      <c r="Q18" s="127" t="s">
        <v>104</v>
      </c>
      <c r="R18" s="110"/>
      <c r="S18" s="104"/>
      <c r="T18" s="104"/>
      <c r="U18" s="104"/>
      <c r="V18" s="104"/>
      <c r="W18" s="104"/>
      <c r="X18" s="104"/>
      <c r="Y18" s="104"/>
      <c r="Z18" s="104"/>
      <c r="AA18" s="104"/>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row>
    <row r="19" spans="1:254" ht="16.149999999999999" customHeight="1" thickTop="1" x14ac:dyDescent="0.2">
      <c r="A19" s="31" t="s">
        <v>36</v>
      </c>
      <c r="B19" s="9"/>
      <c r="C19" s="24"/>
      <c r="D19" s="13">
        <v>4925000</v>
      </c>
      <c r="E19" s="28"/>
      <c r="F19" s="21"/>
      <c r="G19" s="28"/>
      <c r="H19" s="21"/>
      <c r="I19" s="28"/>
      <c r="J19" s="21"/>
      <c r="K19" s="28"/>
      <c r="L19" s="21"/>
      <c r="M19" s="24"/>
      <c r="N19" s="21"/>
      <c r="O19" s="140"/>
      <c r="P19" s="124">
        <v>0</v>
      </c>
      <c r="Q19" s="127" t="s">
        <v>106</v>
      </c>
      <c r="R19" s="110"/>
      <c r="S19" s="104"/>
      <c r="T19" s="104"/>
      <c r="U19" s="104"/>
      <c r="V19" s="104"/>
      <c r="W19" s="104"/>
      <c r="X19" s="104"/>
      <c r="Y19" s="104"/>
      <c r="Z19" s="104"/>
      <c r="AA19" s="104"/>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row>
    <row r="20" spans="1:254" ht="16.149999999999999" customHeight="1" x14ac:dyDescent="0.2">
      <c r="A20" s="31"/>
      <c r="B20" s="9"/>
      <c r="C20" s="24"/>
      <c r="D20" s="13"/>
      <c r="E20" s="28"/>
      <c r="F20" s="21"/>
      <c r="G20" s="28"/>
      <c r="H20" s="21"/>
      <c r="I20" s="28"/>
      <c r="J20" s="21"/>
      <c r="K20" s="28"/>
      <c r="L20" s="21"/>
      <c r="M20" s="24"/>
      <c r="N20" s="21"/>
      <c r="O20" s="140"/>
      <c r="P20" s="124">
        <v>0</v>
      </c>
      <c r="Q20" s="127" t="s">
        <v>107</v>
      </c>
      <c r="R20" s="110"/>
      <c r="S20" s="104"/>
      <c r="T20" s="104"/>
      <c r="U20" s="104"/>
      <c r="V20" s="104"/>
      <c r="W20" s="104"/>
      <c r="X20" s="104"/>
      <c r="Y20" s="104"/>
      <c r="Z20" s="104"/>
      <c r="AA20" s="104"/>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row>
    <row r="21" spans="1:254" ht="16.149999999999999" customHeight="1" x14ac:dyDescent="0.25">
      <c r="A21" s="88" t="s">
        <v>37</v>
      </c>
      <c r="B21" s="24"/>
      <c r="C21" s="24"/>
      <c r="D21" s="38"/>
      <c r="E21" s="24"/>
      <c r="F21" s="24"/>
      <c r="G21" s="25"/>
      <c r="H21" s="24"/>
      <c r="I21" s="24"/>
      <c r="J21" s="24"/>
      <c r="K21" s="24"/>
      <c r="L21" s="24"/>
      <c r="M21" s="24"/>
      <c r="N21" s="24"/>
      <c r="O21" s="140"/>
      <c r="P21" s="133">
        <f>SUM(P15:P20)</f>
        <v>8000</v>
      </c>
      <c r="Q21" s="127" t="s">
        <v>127</v>
      </c>
      <c r="R21" s="110"/>
      <c r="S21" s="104"/>
      <c r="T21" s="104"/>
      <c r="U21" s="104"/>
      <c r="V21" s="104"/>
      <c r="W21" s="104"/>
      <c r="X21" s="104"/>
      <c r="Y21" s="104"/>
      <c r="Z21" s="104"/>
      <c r="AA21" s="104"/>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row>
    <row r="22" spans="1:254" ht="16.149999999999999" customHeight="1" x14ac:dyDescent="0.2">
      <c r="A22" s="24" t="s">
        <v>38</v>
      </c>
      <c r="B22" s="23">
        <f>SUM(D22+F22+H22+J22+L22+N22)</f>
        <v>700000</v>
      </c>
      <c r="C22" s="22"/>
      <c r="D22" s="21">
        <v>700000</v>
      </c>
      <c r="E22" s="21"/>
      <c r="F22" s="23">
        <v>0</v>
      </c>
      <c r="G22" s="24"/>
      <c r="H22" s="23">
        <v>0</v>
      </c>
      <c r="I22" s="24"/>
      <c r="J22" s="23">
        <v>0</v>
      </c>
      <c r="K22" s="24"/>
      <c r="L22" s="23">
        <v>0</v>
      </c>
      <c r="M22" s="21"/>
      <c r="N22" s="23">
        <v>0</v>
      </c>
      <c r="O22" s="140"/>
      <c r="P22" s="124"/>
      <c r="Q22" s="132"/>
      <c r="R22" s="110"/>
      <c r="S22" s="104"/>
      <c r="T22" s="104"/>
      <c r="U22" s="104"/>
      <c r="V22" s="104"/>
      <c r="W22" s="104"/>
      <c r="X22" s="104"/>
      <c r="Y22" s="104"/>
      <c r="Z22" s="104"/>
      <c r="AA22" s="104"/>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row>
    <row r="23" spans="1:254" ht="16.149999999999999" customHeight="1" x14ac:dyDescent="0.2">
      <c r="A23" s="24" t="s">
        <v>84</v>
      </c>
      <c r="B23" s="23">
        <f>SUM(D23+F23+H23+J23+L23+N23)</f>
        <v>12000000</v>
      </c>
      <c r="C23" s="24"/>
      <c r="D23" s="21">
        <v>3000000</v>
      </c>
      <c r="E23" s="21"/>
      <c r="F23" s="23">
        <v>3000000</v>
      </c>
      <c r="G23" s="24"/>
      <c r="H23" s="23">
        <v>3000000</v>
      </c>
      <c r="I23" s="24"/>
      <c r="J23" s="23">
        <v>3000000</v>
      </c>
      <c r="K23" s="24"/>
      <c r="L23" s="23">
        <v>0</v>
      </c>
      <c r="M23" s="21"/>
      <c r="N23" s="23">
        <v>0</v>
      </c>
      <c r="O23" s="140"/>
      <c r="P23" s="124"/>
      <c r="Q23" s="132"/>
      <c r="R23" s="110"/>
      <c r="S23" s="104"/>
      <c r="T23" s="104"/>
      <c r="U23" s="104"/>
      <c r="V23" s="104"/>
      <c r="W23" s="104"/>
      <c r="X23" s="104"/>
      <c r="Y23" s="104"/>
      <c r="Z23" s="104"/>
      <c r="AA23" s="104"/>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row>
    <row r="24" spans="1:254" ht="16.5" thickBot="1" x14ac:dyDescent="0.3">
      <c r="A24" s="31" t="s">
        <v>88</v>
      </c>
      <c r="B24" s="4">
        <f>B22+B23</f>
        <v>12700000</v>
      </c>
      <c r="C24" s="24"/>
      <c r="D24" s="4">
        <f>SUM(D22:D23)</f>
        <v>3700000</v>
      </c>
      <c r="E24" s="28"/>
      <c r="F24" s="5">
        <f>SUM(F21:F23)</f>
        <v>3000000</v>
      </c>
      <c r="G24" s="28"/>
      <c r="H24" s="5">
        <f>SUM(H21:H23)</f>
        <v>3000000</v>
      </c>
      <c r="I24" s="28"/>
      <c r="J24" s="5">
        <f>SUM(J21:J23)</f>
        <v>3000000</v>
      </c>
      <c r="K24" s="28"/>
      <c r="L24" s="5">
        <f>SUM(L21:L23)</f>
        <v>0</v>
      </c>
      <c r="M24" s="24"/>
      <c r="N24" s="5">
        <f>SUM(N21:N23)</f>
        <v>0</v>
      </c>
      <c r="O24" s="141"/>
      <c r="P24" s="124"/>
      <c r="Q24" s="1"/>
      <c r="R24" s="115">
        <v>7840000</v>
      </c>
      <c r="S24" s="111" t="s">
        <v>128</v>
      </c>
      <c r="T24" s="104"/>
      <c r="U24" s="104"/>
      <c r="V24" s="104"/>
      <c r="W24" s="104"/>
      <c r="X24" s="104"/>
      <c r="Y24" s="104"/>
      <c r="Z24" s="104"/>
      <c r="AA24" s="104"/>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row>
    <row r="25" spans="1:254" ht="16.5" thickTop="1" x14ac:dyDescent="0.25">
      <c r="A25" s="31" t="s">
        <v>39</v>
      </c>
      <c r="B25" s="9"/>
      <c r="C25" s="24"/>
      <c r="D25" s="13">
        <v>7840000</v>
      </c>
      <c r="E25" s="28"/>
      <c r="F25" s="21"/>
      <c r="G25" s="28"/>
      <c r="H25" s="21"/>
      <c r="I25" s="28"/>
      <c r="J25" s="21"/>
      <c r="K25" s="28"/>
      <c r="L25" s="21"/>
      <c r="M25" s="24"/>
      <c r="N25" s="21"/>
      <c r="O25" s="141"/>
      <c r="P25" s="129" t="s">
        <v>114</v>
      </c>
      <c r="Q25" s="1"/>
      <c r="R25" s="110"/>
      <c r="S25" s="111" t="s">
        <v>51</v>
      </c>
      <c r="T25" s="104"/>
      <c r="U25" s="104"/>
      <c r="V25" s="104"/>
      <c r="W25" s="104"/>
      <c r="X25" s="104"/>
      <c r="Y25" s="104"/>
      <c r="Z25" s="104"/>
      <c r="AA25" s="104"/>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row>
    <row r="26" spans="1:254" ht="16.149999999999999" customHeight="1" x14ac:dyDescent="0.2">
      <c r="A26" s="24"/>
      <c r="B26" s="23"/>
      <c r="C26" s="24"/>
      <c r="D26" s="9"/>
      <c r="E26" s="28"/>
      <c r="F26" s="24"/>
      <c r="G26" s="21"/>
      <c r="H26" s="24"/>
      <c r="I26" s="24"/>
      <c r="J26" s="24"/>
      <c r="K26" s="24"/>
      <c r="L26" s="24"/>
      <c r="M26" s="24"/>
      <c r="N26" s="24"/>
      <c r="O26" s="140"/>
      <c r="P26" s="129" t="s">
        <v>113</v>
      </c>
      <c r="Q26" s="132"/>
      <c r="R26" s="110"/>
      <c r="S26" s="171" t="s">
        <v>60</v>
      </c>
      <c r="T26" s="171"/>
      <c r="U26" s="171"/>
      <c r="V26" s="171"/>
      <c r="W26" s="104"/>
      <c r="X26" s="104"/>
      <c r="Y26" s="104"/>
      <c r="Z26" s="104"/>
      <c r="AA26" s="104"/>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row>
    <row r="27" spans="1:254" ht="16.149999999999999" customHeight="1" thickBot="1" x14ac:dyDescent="0.25">
      <c r="A27" s="31" t="s">
        <v>40</v>
      </c>
      <c r="B27" s="20">
        <f>B11+B18+B24</f>
        <v>17108000</v>
      </c>
      <c r="C27" s="24"/>
      <c r="D27" s="11">
        <f>SUM(D11+D18+D24)</f>
        <v>6408000</v>
      </c>
      <c r="E27" s="28"/>
      <c r="F27" s="21"/>
      <c r="G27" s="29"/>
      <c r="H27" s="24"/>
      <c r="I27" s="24"/>
      <c r="J27" s="24"/>
      <c r="K27" s="24"/>
      <c r="L27" s="24"/>
      <c r="M27" s="24"/>
      <c r="N27" s="24"/>
      <c r="O27" s="140"/>
      <c r="P27" s="129" t="s">
        <v>110</v>
      </c>
      <c r="Q27" s="132"/>
      <c r="R27" s="110"/>
      <c r="S27" s="171"/>
      <c r="T27" s="171"/>
      <c r="U27" s="171"/>
      <c r="V27" s="171"/>
      <c r="W27" s="104"/>
      <c r="X27" s="104"/>
      <c r="Y27" s="104"/>
      <c r="Z27" s="104"/>
      <c r="AA27" s="104"/>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row>
    <row r="28" spans="1:254" ht="16.149999999999999" customHeight="1" thickTop="1" x14ac:dyDescent="0.2">
      <c r="A28" s="31"/>
      <c r="B28" s="91"/>
      <c r="C28" s="24"/>
      <c r="D28" s="13"/>
      <c r="E28" s="28"/>
      <c r="F28" s="21"/>
      <c r="G28" s="29"/>
      <c r="H28" s="24"/>
      <c r="I28" s="24"/>
      <c r="J28" s="24"/>
      <c r="K28" s="24"/>
      <c r="L28" s="24"/>
      <c r="M28" s="24"/>
      <c r="N28" s="24"/>
      <c r="O28" s="140"/>
      <c r="P28" s="135" t="s">
        <v>111</v>
      </c>
      <c r="Q28" s="132"/>
      <c r="R28" s="110"/>
      <c r="S28" s="104"/>
      <c r="T28" s="104"/>
      <c r="U28" s="104"/>
      <c r="V28" s="104"/>
      <c r="W28" s="104"/>
      <c r="X28" s="104"/>
      <c r="Y28" s="104"/>
      <c r="Z28" s="104"/>
      <c r="AA28" s="104"/>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row>
    <row r="29" spans="1:254" x14ac:dyDescent="0.2">
      <c r="A29" s="31" t="s">
        <v>96</v>
      </c>
      <c r="B29" s="89"/>
      <c r="C29" s="24"/>
      <c r="D29" s="89">
        <v>44910000</v>
      </c>
      <c r="E29" s="21"/>
      <c r="F29" s="23"/>
      <c r="G29" s="24"/>
      <c r="H29" s="23"/>
      <c r="I29" s="24"/>
      <c r="J29" s="23"/>
      <c r="K29" s="24"/>
      <c r="L29" s="23"/>
      <c r="M29" s="21"/>
      <c r="N29" s="23"/>
      <c r="O29" s="141"/>
      <c r="P29" s="129" t="s">
        <v>112</v>
      </c>
      <c r="Q29" s="1"/>
      <c r="R29" s="110"/>
      <c r="S29" s="104"/>
      <c r="T29" s="104"/>
      <c r="U29" s="104"/>
      <c r="V29" s="104"/>
      <c r="W29" s="104"/>
      <c r="X29" s="104"/>
      <c r="Y29" s="104"/>
      <c r="Z29" s="104"/>
      <c r="AA29" s="104"/>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row>
    <row r="30" spans="1:254" ht="16.149999999999999" customHeight="1" x14ac:dyDescent="0.2">
      <c r="A30" s="93" t="s">
        <v>93</v>
      </c>
      <c r="B30" s="23"/>
      <c r="C30" s="24"/>
      <c r="D30" s="95">
        <f>D11+D18+D24</f>
        <v>6408000</v>
      </c>
      <c r="E30" s="21"/>
      <c r="F30" s="23"/>
      <c r="G30" s="24"/>
      <c r="H30" s="23"/>
      <c r="I30" s="24"/>
      <c r="J30" s="23"/>
      <c r="K30" s="24"/>
      <c r="L30" s="23"/>
      <c r="M30" s="21"/>
      <c r="N30" s="23"/>
      <c r="O30" s="141"/>
      <c r="Q30" s="1"/>
      <c r="R30" s="102"/>
      <c r="S30" s="104"/>
      <c r="T30" s="104"/>
      <c r="U30" s="104"/>
      <c r="V30" s="104"/>
      <c r="W30" s="104"/>
      <c r="X30" s="104"/>
      <c r="Y30" s="104"/>
      <c r="Z30" s="104"/>
      <c r="AA30" s="104"/>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row>
    <row r="31" spans="1:254" s="75" customFormat="1" x14ac:dyDescent="0.2">
      <c r="A31" s="31" t="s">
        <v>42</v>
      </c>
      <c r="B31" s="38"/>
      <c r="C31" s="38"/>
      <c r="D31" s="96">
        <f>D30/D29</f>
        <v>0.14268537074148296</v>
      </c>
      <c r="E31" s="21"/>
      <c r="F31" s="23"/>
      <c r="G31" s="24"/>
      <c r="H31" s="23"/>
      <c r="I31" s="24"/>
      <c r="J31" s="23"/>
      <c r="K31" s="24"/>
      <c r="L31" s="23"/>
      <c r="M31" s="21"/>
      <c r="N31" s="23"/>
      <c r="O31" s="140"/>
      <c r="Q31" s="132"/>
      <c r="R31" s="117"/>
      <c r="S31" s="100"/>
      <c r="T31" s="100"/>
      <c r="U31" s="100"/>
      <c r="V31" s="100"/>
      <c r="W31" s="100"/>
      <c r="X31" s="100"/>
      <c r="Y31" s="100"/>
      <c r="Z31" s="100"/>
      <c r="AA31" s="100"/>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c r="IR31" s="74"/>
      <c r="IS31" s="74"/>
      <c r="IT31" s="74"/>
    </row>
    <row r="32" spans="1:254" ht="16.899999999999999" customHeight="1" thickBot="1" x14ac:dyDescent="0.25">
      <c r="A32" s="31"/>
      <c r="B32" s="38"/>
      <c r="C32" s="38"/>
      <c r="D32" s="94"/>
      <c r="E32" s="24"/>
      <c r="F32" s="24"/>
      <c r="G32" s="25"/>
      <c r="H32" s="24"/>
      <c r="I32" s="24"/>
      <c r="J32" s="24"/>
      <c r="K32" s="24"/>
      <c r="L32" s="24"/>
      <c r="M32" s="24"/>
      <c r="N32" s="24"/>
      <c r="O32" s="138"/>
      <c r="Q32" s="130"/>
      <c r="R32" s="112"/>
      <c r="S32" s="101" t="s">
        <v>29</v>
      </c>
      <c r="T32" s="101"/>
      <c r="U32" s="101"/>
      <c r="V32" s="101"/>
      <c r="W32" s="101"/>
      <c r="X32" s="101"/>
      <c r="Y32" s="101"/>
      <c r="Z32" s="101"/>
      <c r="AA32" s="101"/>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row>
    <row r="33" spans="1:254" ht="9" customHeight="1" x14ac:dyDescent="0.2">
      <c r="A33" s="78"/>
      <c r="B33" s="79"/>
      <c r="C33" s="80"/>
      <c r="D33" s="79"/>
      <c r="E33" s="81"/>
      <c r="F33" s="79"/>
      <c r="G33" s="78"/>
      <c r="H33" s="79"/>
      <c r="I33" s="78"/>
      <c r="J33" s="79"/>
      <c r="K33" s="78"/>
      <c r="L33" s="79"/>
      <c r="M33" s="81"/>
      <c r="N33" s="79"/>
      <c r="O33" s="139"/>
      <c r="Q33" s="131"/>
      <c r="R33" s="98"/>
      <c r="S33" s="99"/>
      <c r="T33" s="99"/>
      <c r="U33" s="99"/>
      <c r="V33" s="99"/>
      <c r="W33" s="99"/>
      <c r="X33" s="99"/>
      <c r="Y33" s="99"/>
      <c r="Z33" s="99"/>
      <c r="AA33" s="99"/>
    </row>
    <row r="34" spans="1:254" ht="15.75" x14ac:dyDescent="0.2">
      <c r="A34" s="76"/>
      <c r="B34" s="172" t="s">
        <v>4</v>
      </c>
      <c r="C34" s="172"/>
      <c r="D34" s="172"/>
      <c r="E34" s="172"/>
      <c r="F34" s="172"/>
      <c r="G34" s="172"/>
      <c r="H34" s="172"/>
      <c r="I34" s="172"/>
      <c r="J34" s="172"/>
      <c r="K34" s="172"/>
      <c r="L34" s="172"/>
      <c r="M34" s="172"/>
      <c r="N34" s="172"/>
      <c r="R34" s="110"/>
      <c r="S34" s="104"/>
      <c r="T34" s="104"/>
      <c r="U34" s="104"/>
      <c r="V34" s="104"/>
      <c r="W34" s="104"/>
      <c r="X34" s="104"/>
      <c r="Y34" s="104"/>
      <c r="Z34" s="104"/>
      <c r="AA34" s="104"/>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row>
    <row r="35" spans="1:254" ht="18" x14ac:dyDescent="0.25">
      <c r="A35" s="147" t="s">
        <v>5</v>
      </c>
      <c r="B35" s="64" t="s">
        <v>2</v>
      </c>
      <c r="C35" s="32"/>
      <c r="D35" s="18">
        <v>2016</v>
      </c>
      <c r="E35" s="19"/>
      <c r="F35" s="18">
        <v>2017</v>
      </c>
      <c r="G35" s="19"/>
      <c r="H35" s="18">
        <v>2018</v>
      </c>
      <c r="I35" s="97"/>
      <c r="J35" s="18">
        <v>2019</v>
      </c>
      <c r="K35" s="97"/>
      <c r="L35" s="18">
        <v>2020</v>
      </c>
      <c r="M35" s="97"/>
      <c r="N35" s="65">
        <v>2021</v>
      </c>
      <c r="O35" s="141"/>
      <c r="P35" s="124"/>
      <c r="Q35" s="1"/>
      <c r="R35" s="110"/>
      <c r="S35" s="104"/>
      <c r="T35" s="104"/>
      <c r="U35" s="104"/>
      <c r="V35" s="104"/>
      <c r="W35" s="104"/>
      <c r="X35" s="104"/>
      <c r="Y35" s="104"/>
      <c r="Z35" s="104"/>
      <c r="AA35" s="104"/>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row>
    <row r="36" spans="1:254" x14ac:dyDescent="0.2">
      <c r="A36" s="24" t="s">
        <v>11</v>
      </c>
      <c r="B36" s="21">
        <f>SUM(D36+F36+H36+J36+L36+N36)</f>
        <v>0</v>
      </c>
      <c r="C36" s="24"/>
      <c r="D36" s="21">
        <f>D38-D37</f>
        <v>0</v>
      </c>
      <c r="E36" s="24"/>
      <c r="F36" s="23"/>
      <c r="G36" s="28"/>
      <c r="H36" s="23"/>
      <c r="I36" s="28"/>
      <c r="J36" s="23"/>
      <c r="K36" s="28"/>
      <c r="L36" s="23"/>
      <c r="M36" s="28"/>
      <c r="N36" s="23"/>
      <c r="O36" s="141"/>
      <c r="P36" s="124"/>
      <c r="Q36" s="1"/>
      <c r="R36" s="102" t="s">
        <v>120</v>
      </c>
      <c r="S36" s="104"/>
      <c r="T36" s="104"/>
      <c r="U36" s="104"/>
      <c r="V36" s="104"/>
      <c r="W36" s="104"/>
      <c r="X36" s="104"/>
      <c r="Y36" s="104"/>
      <c r="Z36" s="104"/>
      <c r="AA36" s="104"/>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row>
    <row r="37" spans="1:254" x14ac:dyDescent="0.2">
      <c r="A37" s="24" t="s">
        <v>16</v>
      </c>
      <c r="B37" s="21">
        <f>SUM(D37+F37+H37+J37+L37+N37)</f>
        <v>0</v>
      </c>
      <c r="C37" s="24"/>
      <c r="D37" s="21">
        <v>0</v>
      </c>
      <c r="E37" s="24"/>
      <c r="F37" s="23"/>
      <c r="G37" s="28"/>
      <c r="H37" s="23"/>
      <c r="I37" s="28"/>
      <c r="J37" s="23"/>
      <c r="K37" s="28"/>
      <c r="L37" s="23"/>
      <c r="M37" s="28"/>
      <c r="N37" s="23"/>
      <c r="O37" s="141"/>
      <c r="P37" s="124"/>
      <c r="Q37" s="1"/>
      <c r="R37" s="102" t="s">
        <v>86</v>
      </c>
      <c r="S37" s="104"/>
      <c r="T37" s="104"/>
      <c r="U37" s="104"/>
      <c r="V37" s="104"/>
      <c r="W37" s="104"/>
      <c r="X37" s="104"/>
      <c r="Y37" s="104"/>
      <c r="Z37" s="104"/>
      <c r="AA37" s="104"/>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row>
    <row r="38" spans="1:254" x14ac:dyDescent="0.2">
      <c r="A38" s="92" t="s">
        <v>41</v>
      </c>
      <c r="B38" s="21">
        <f>SUM(D38+F38+H38+J38+L38+N38)</f>
        <v>0</v>
      </c>
      <c r="C38" s="31"/>
      <c r="D38" s="89">
        <v>0</v>
      </c>
      <c r="E38" s="24"/>
      <c r="F38" s="23"/>
      <c r="G38" s="28"/>
      <c r="H38" s="23"/>
      <c r="I38" s="28"/>
      <c r="J38" s="23"/>
      <c r="K38" s="28"/>
      <c r="L38" s="23"/>
      <c r="M38" s="28"/>
      <c r="N38" s="23"/>
      <c r="O38" s="140"/>
      <c r="P38" s="124"/>
      <c r="Q38" s="132"/>
      <c r="R38" s="102" t="s">
        <v>81</v>
      </c>
      <c r="S38" s="104"/>
      <c r="T38" s="104"/>
      <c r="U38" s="104"/>
      <c r="V38" s="104"/>
      <c r="W38" s="104"/>
      <c r="X38" s="104"/>
      <c r="Y38" s="104"/>
      <c r="Z38" s="104"/>
      <c r="AA38" s="104"/>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row>
    <row r="39" spans="1:254" x14ac:dyDescent="0.2">
      <c r="A39" s="92"/>
      <c r="B39" s="21"/>
      <c r="C39" s="24"/>
      <c r="D39" s="21"/>
      <c r="E39" s="24"/>
      <c r="F39" s="23"/>
      <c r="G39" s="28"/>
      <c r="H39" s="23"/>
      <c r="I39" s="28"/>
      <c r="J39" s="23"/>
      <c r="K39" s="28"/>
      <c r="L39" s="23"/>
      <c r="M39" s="28"/>
      <c r="N39" s="23"/>
      <c r="O39" s="140"/>
      <c r="P39" s="124"/>
      <c r="Q39" s="132"/>
      <c r="R39" s="102" t="s">
        <v>87</v>
      </c>
      <c r="S39" s="104"/>
      <c r="T39" s="104"/>
      <c r="U39" s="104"/>
      <c r="V39" s="104"/>
      <c r="W39" s="104"/>
      <c r="X39" s="104"/>
      <c r="Y39" s="104"/>
      <c r="Z39" s="104"/>
      <c r="AA39" s="104"/>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row>
    <row r="40" spans="1:254" x14ac:dyDescent="0.2">
      <c r="A40" s="31" t="s">
        <v>17</v>
      </c>
      <c r="B40" s="21"/>
      <c r="C40" s="24"/>
      <c r="D40" s="21"/>
      <c r="E40" s="24"/>
      <c r="F40" s="23"/>
      <c r="G40" s="24"/>
      <c r="H40" s="23"/>
      <c r="I40" s="24"/>
      <c r="J40" s="23"/>
      <c r="K40" s="24"/>
      <c r="L40" s="23"/>
      <c r="M40" s="21"/>
      <c r="N40" s="23"/>
      <c r="O40" s="140"/>
      <c r="P40" s="124"/>
      <c r="Q40" s="132"/>
      <c r="R40" s="104"/>
      <c r="S40" s="104"/>
      <c r="T40" s="104"/>
      <c r="U40" s="104"/>
      <c r="V40" s="104"/>
      <c r="W40" s="104"/>
      <c r="X40" s="104"/>
      <c r="Y40" s="104"/>
      <c r="Z40" s="104"/>
      <c r="AA40" s="104"/>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row>
    <row r="41" spans="1:254" x14ac:dyDescent="0.2">
      <c r="A41" s="24" t="s">
        <v>117</v>
      </c>
      <c r="B41" s="21">
        <f>SUM(D41+F41+H41+J41+L41+N41)</f>
        <v>7583355</v>
      </c>
      <c r="C41" s="22"/>
      <c r="D41" s="21">
        <v>5178000</v>
      </c>
      <c r="E41" s="22"/>
      <c r="F41" s="21">
        <v>2405355</v>
      </c>
      <c r="G41" s="22"/>
      <c r="H41" s="21">
        <v>0</v>
      </c>
      <c r="I41" s="22"/>
      <c r="J41" s="23">
        <v>0</v>
      </c>
      <c r="K41" s="22"/>
      <c r="L41" s="23">
        <v>0</v>
      </c>
      <c r="M41" s="22"/>
      <c r="N41" s="23">
        <v>0</v>
      </c>
      <c r="O41" s="140"/>
      <c r="P41" s="124"/>
      <c r="Q41" s="132"/>
      <c r="R41" s="104"/>
      <c r="S41" s="110"/>
      <c r="T41" s="104"/>
      <c r="U41" s="104"/>
      <c r="V41" s="104"/>
      <c r="W41" s="104"/>
      <c r="X41" s="104"/>
      <c r="Y41" s="104"/>
      <c r="Z41" s="104"/>
      <c r="AA41" s="104"/>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row>
    <row r="42" spans="1:254" x14ac:dyDescent="0.2">
      <c r="A42" s="24" t="s">
        <v>46</v>
      </c>
      <c r="B42" s="21">
        <f>SUM(D42+F42+H42+J42+L42+N42)</f>
        <v>1375000</v>
      </c>
      <c r="C42" s="21"/>
      <c r="D42" s="121">
        <v>1375000</v>
      </c>
      <c r="E42" s="122"/>
      <c r="F42" s="121">
        <v>0</v>
      </c>
      <c r="G42" s="22"/>
      <c r="H42" s="23">
        <v>0</v>
      </c>
      <c r="I42" s="22"/>
      <c r="J42" s="23">
        <v>0</v>
      </c>
      <c r="K42" s="22"/>
      <c r="L42" s="21">
        <v>0</v>
      </c>
      <c r="M42" s="24"/>
      <c r="N42" s="21">
        <v>0</v>
      </c>
      <c r="O42" s="140"/>
      <c r="P42" s="124"/>
      <c r="Q42" s="132"/>
      <c r="R42" s="102" t="s">
        <v>55</v>
      </c>
      <c r="S42" s="113"/>
      <c r="T42" s="99"/>
      <c r="U42" s="99"/>
      <c r="V42" s="99"/>
      <c r="W42" s="99"/>
      <c r="X42" s="99"/>
      <c r="Y42" s="99"/>
      <c r="Z42" s="99"/>
      <c r="AA42" s="99"/>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row>
    <row r="43" spans="1:254" x14ac:dyDescent="0.2">
      <c r="A43" s="24" t="s">
        <v>85</v>
      </c>
      <c r="B43" s="21">
        <f>SUM(D43+F43+H43+J43+L43+N43)</f>
        <v>15000000</v>
      </c>
      <c r="C43" s="21"/>
      <c r="D43" s="121">
        <v>0</v>
      </c>
      <c r="E43" s="122"/>
      <c r="F43" s="121">
        <v>3000000</v>
      </c>
      <c r="G43" s="22"/>
      <c r="H43" s="23">
        <v>3000000</v>
      </c>
      <c r="I43" s="22"/>
      <c r="J43" s="23">
        <v>3000000</v>
      </c>
      <c r="K43" s="22"/>
      <c r="L43" s="21">
        <v>3000000</v>
      </c>
      <c r="M43" s="24"/>
      <c r="N43" s="21">
        <v>3000000</v>
      </c>
      <c r="O43" s="140"/>
      <c r="P43" s="146" t="s">
        <v>119</v>
      </c>
      <c r="Q43" s="132"/>
      <c r="R43" s="113" t="s">
        <v>125</v>
      </c>
      <c r="S43" s="113"/>
      <c r="T43" s="99"/>
      <c r="U43" s="99"/>
      <c r="V43" s="99"/>
      <c r="W43" s="99"/>
      <c r="X43" s="99"/>
      <c r="Y43" s="99"/>
      <c r="Z43" s="99"/>
      <c r="AA43" s="99"/>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row>
    <row r="44" spans="1:254" x14ac:dyDescent="0.2">
      <c r="A44" s="31" t="s">
        <v>118</v>
      </c>
      <c r="B44" s="89">
        <f>SUM(B41:B43)</f>
        <v>23958355</v>
      </c>
      <c r="C44" s="22"/>
      <c r="D44" s="89">
        <f>SUM(D41:D43)</f>
        <v>6553000</v>
      </c>
      <c r="E44" s="31"/>
      <c r="F44" s="89">
        <f>SUM(F41:F43)</f>
        <v>5405355</v>
      </c>
      <c r="G44" s="123"/>
      <c r="H44" s="89">
        <f>SUM(H41:H43)</f>
        <v>3000000</v>
      </c>
      <c r="I44" s="31"/>
      <c r="J44" s="89">
        <f>SUM(J41:J43)</f>
        <v>3000000</v>
      </c>
      <c r="K44" s="31"/>
      <c r="L44" s="89">
        <f>SUM(L41:L43)</f>
        <v>3000000</v>
      </c>
      <c r="M44" s="31"/>
      <c r="N44" s="89">
        <f>SUM(N41:N43)</f>
        <v>3000000</v>
      </c>
      <c r="O44" s="140"/>
      <c r="P44" s="146">
        <f>SUM(D44:N44)</f>
        <v>23958355</v>
      </c>
      <c r="Q44" s="132"/>
      <c r="R44" s="113"/>
      <c r="S44" s="113"/>
      <c r="T44" s="99"/>
      <c r="U44" s="99"/>
      <c r="V44" s="99"/>
      <c r="W44" s="99"/>
      <c r="X44" s="99"/>
      <c r="Y44" s="99"/>
      <c r="Z44" s="99"/>
      <c r="AA44" s="99"/>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row>
    <row r="45" spans="1:254" x14ac:dyDescent="0.2">
      <c r="A45" s="31"/>
      <c r="B45" s="89"/>
      <c r="C45" s="22"/>
      <c r="D45" s="89"/>
      <c r="E45" s="31"/>
      <c r="F45" s="89"/>
      <c r="G45" s="123"/>
      <c r="H45" s="89"/>
      <c r="I45" s="31"/>
      <c r="J45" s="89"/>
      <c r="K45" s="31"/>
      <c r="L45" s="89"/>
      <c r="M45" s="31"/>
      <c r="N45" s="89"/>
      <c r="O45" s="140"/>
      <c r="P45" s="124"/>
      <c r="Q45" s="132"/>
      <c r="R45" s="102" t="s">
        <v>80</v>
      </c>
      <c r="S45" s="113"/>
      <c r="T45" s="99"/>
      <c r="U45" s="99"/>
      <c r="V45" s="99"/>
      <c r="W45" s="99"/>
      <c r="X45" s="99"/>
      <c r="Y45" s="99"/>
      <c r="Z45" s="99"/>
      <c r="AA45" s="99"/>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row>
    <row r="46" spans="1:254" x14ac:dyDescent="0.2">
      <c r="A46" s="24" t="s">
        <v>47</v>
      </c>
      <c r="B46" s="21">
        <v>3000000</v>
      </c>
      <c r="C46" s="24"/>
      <c r="D46" s="21">
        <v>1500000</v>
      </c>
      <c r="E46" s="24"/>
      <c r="F46" s="21">
        <v>1500000</v>
      </c>
      <c r="G46" s="24"/>
      <c r="H46" s="21">
        <v>0</v>
      </c>
      <c r="I46" s="24"/>
      <c r="J46" s="21">
        <v>0</v>
      </c>
      <c r="K46" s="24"/>
      <c r="L46" s="21">
        <v>0</v>
      </c>
      <c r="M46" s="24"/>
      <c r="N46" s="21">
        <v>0</v>
      </c>
      <c r="O46" s="142"/>
      <c r="P46" s="124"/>
      <c r="Q46" s="1"/>
      <c r="R46" s="113"/>
      <c r="S46" s="113"/>
      <c r="T46" s="99"/>
      <c r="U46" s="99"/>
      <c r="V46" s="99"/>
      <c r="W46" s="99"/>
      <c r="X46" s="99"/>
      <c r="Y46" s="99"/>
      <c r="Z46" s="99"/>
      <c r="AA46" s="99"/>
    </row>
    <row r="47" spans="1:254" ht="16.5" thickBot="1" x14ac:dyDescent="0.3">
      <c r="A47" s="31" t="s">
        <v>94</v>
      </c>
      <c r="B47" s="145">
        <f>SUM(B38+B44+B46)</f>
        <v>26958355</v>
      </c>
      <c r="C47" s="31"/>
      <c r="D47" s="145">
        <f>SUM(D38+D44+D46)</f>
        <v>8053000</v>
      </c>
      <c r="E47" s="88"/>
      <c r="F47" s="145">
        <f>SUM(F44+F46)</f>
        <v>6905355</v>
      </c>
      <c r="G47" s="88"/>
      <c r="H47" s="145">
        <f>SUM(H44+H46)</f>
        <v>3000000</v>
      </c>
      <c r="I47" s="88"/>
      <c r="J47" s="145">
        <f>SUM(J44+J46)</f>
        <v>3000000</v>
      </c>
      <c r="K47" s="88"/>
      <c r="L47" s="145">
        <f>SUM(L44+L46)</f>
        <v>3000000</v>
      </c>
      <c r="M47" s="31"/>
      <c r="N47" s="145">
        <f>SUM(N44+N46)</f>
        <v>3000000</v>
      </c>
      <c r="O47" s="142"/>
      <c r="P47" s="124"/>
      <c r="Q47" s="1"/>
      <c r="R47" s="113"/>
      <c r="S47" s="113"/>
      <c r="T47" s="99"/>
      <c r="U47" s="99"/>
      <c r="V47" s="99"/>
      <c r="W47" s="99"/>
      <c r="X47" s="99"/>
      <c r="Y47" s="99"/>
      <c r="Z47" s="99"/>
      <c r="AA47" s="99"/>
    </row>
    <row r="48" spans="1:254" ht="17.25" customHeight="1" thickTop="1" x14ac:dyDescent="0.2">
      <c r="A48" s="24"/>
      <c r="B48" s="24"/>
      <c r="C48" s="24"/>
      <c r="D48" s="33"/>
      <c r="E48" s="28"/>
      <c r="F48" s="9"/>
      <c r="G48" s="28"/>
      <c r="H48" s="9"/>
      <c r="I48" s="28"/>
      <c r="J48" s="9"/>
      <c r="K48" s="28"/>
      <c r="L48" s="9"/>
      <c r="M48" s="24"/>
      <c r="N48" s="9"/>
      <c r="O48" s="143"/>
      <c r="P48" s="125"/>
      <c r="Q48" s="6"/>
      <c r="R48" s="113"/>
      <c r="S48" s="113"/>
      <c r="T48" s="99"/>
      <c r="U48" s="99"/>
      <c r="V48" s="99"/>
      <c r="W48" s="99"/>
      <c r="X48" s="99"/>
      <c r="Y48" s="99"/>
      <c r="Z48" s="99"/>
      <c r="AA48" s="99"/>
    </row>
    <row r="49" spans="1:27" ht="15.75" thickBot="1" x14ac:dyDescent="0.25">
      <c r="A49" s="31" t="s">
        <v>95</v>
      </c>
      <c r="B49" s="24"/>
      <c r="C49" s="24"/>
      <c r="D49" s="90">
        <v>44910000</v>
      </c>
      <c r="E49" s="28"/>
      <c r="F49" s="9"/>
      <c r="G49" s="28"/>
      <c r="H49" s="9"/>
      <c r="I49" s="28"/>
      <c r="J49" s="9"/>
      <c r="K49" s="28"/>
      <c r="L49" s="9"/>
      <c r="M49" s="24"/>
      <c r="N49" s="9"/>
      <c r="O49" s="143"/>
      <c r="P49" s="125"/>
      <c r="Q49" s="6"/>
      <c r="R49" s="102" t="s">
        <v>59</v>
      </c>
      <c r="S49" s="99"/>
      <c r="T49" s="99"/>
      <c r="U49" s="99"/>
      <c r="V49" s="99"/>
      <c r="W49" s="99"/>
      <c r="X49" s="99"/>
      <c r="Y49" s="99"/>
      <c r="Z49" s="99"/>
      <c r="AA49" s="99"/>
    </row>
    <row r="50" spans="1:27" ht="12" customHeight="1" thickTop="1" x14ac:dyDescent="0.2">
      <c r="A50" s="24"/>
      <c r="B50" s="24"/>
      <c r="C50" s="24"/>
      <c r="D50"/>
      <c r="E50" s="28"/>
      <c r="F50" s="9"/>
      <c r="G50" s="28"/>
      <c r="H50" s="9"/>
      <c r="I50" s="28"/>
      <c r="J50" s="9"/>
      <c r="K50" s="28"/>
      <c r="L50" s="9"/>
      <c r="M50" s="24"/>
      <c r="N50" s="9"/>
      <c r="O50" s="143"/>
      <c r="P50" s="125"/>
      <c r="Q50" s="6"/>
      <c r="R50" s="102" t="s">
        <v>9</v>
      </c>
      <c r="S50" s="99"/>
      <c r="T50" s="99"/>
      <c r="U50" s="99"/>
      <c r="V50" s="99"/>
      <c r="W50" s="99"/>
      <c r="X50" s="99"/>
      <c r="Y50" s="99"/>
      <c r="Z50" s="99"/>
      <c r="AA50" s="99"/>
    </row>
    <row r="51" spans="1:27" ht="15.75" thickBot="1" x14ac:dyDescent="0.25">
      <c r="A51" s="66" t="s">
        <v>21</v>
      </c>
      <c r="B51" s="24"/>
      <c r="C51" s="24"/>
      <c r="D51" s="12">
        <f>D47/D49</f>
        <v>0.17931418392340237</v>
      </c>
      <c r="E51" s="38"/>
      <c r="F51" s="24"/>
      <c r="G51" s="24"/>
      <c r="H51" s="24"/>
      <c r="I51" s="24"/>
      <c r="J51" s="24"/>
      <c r="K51" s="24"/>
      <c r="L51" s="24"/>
      <c r="M51" s="24"/>
      <c r="N51" s="24"/>
      <c r="O51" s="143"/>
      <c r="P51" s="125"/>
      <c r="Q51" s="6"/>
      <c r="R51" s="98"/>
      <c r="S51" s="99"/>
      <c r="T51" s="99"/>
      <c r="U51" s="99"/>
      <c r="V51" s="99"/>
      <c r="W51" s="99"/>
      <c r="X51" s="99"/>
      <c r="Y51" s="99"/>
      <c r="Z51" s="99"/>
      <c r="AA51" s="99"/>
    </row>
    <row r="52" spans="1:27" ht="16.5" thickTop="1" thickBot="1" x14ac:dyDescent="0.25">
      <c r="A52" s="38"/>
      <c r="B52" s="38"/>
      <c r="C52" s="38"/>
      <c r="D52" s="38"/>
      <c r="E52" s="38"/>
      <c r="F52" s="34"/>
      <c r="G52" s="35"/>
      <c r="H52" s="35"/>
      <c r="I52" s="35"/>
      <c r="J52" s="35"/>
      <c r="K52" s="35"/>
      <c r="L52" s="35"/>
      <c r="M52" s="35"/>
      <c r="N52" s="35"/>
      <c r="O52" s="143"/>
      <c r="P52" s="125"/>
      <c r="Q52" s="6"/>
      <c r="R52" s="98"/>
      <c r="S52" s="99"/>
      <c r="T52" s="99"/>
      <c r="U52" s="99"/>
      <c r="V52" s="99"/>
      <c r="W52" s="99"/>
      <c r="X52" s="99"/>
      <c r="Y52" s="99"/>
      <c r="Z52" s="99"/>
      <c r="AA52" s="99"/>
    </row>
    <row r="53" spans="1:27" ht="13.5" customHeight="1" thickTop="1" x14ac:dyDescent="0.2">
      <c r="A53" s="82"/>
      <c r="B53" s="83"/>
      <c r="C53" s="83"/>
      <c r="D53" s="84"/>
      <c r="E53" s="85"/>
      <c r="F53" s="173" t="s">
        <v>25</v>
      </c>
      <c r="G53" s="174"/>
      <c r="H53" s="174"/>
      <c r="I53" s="174"/>
      <c r="J53" s="174"/>
      <c r="K53" s="174"/>
      <c r="L53" s="174"/>
      <c r="M53" s="174"/>
      <c r="N53" s="174"/>
      <c r="O53" s="143"/>
      <c r="P53" s="125"/>
      <c r="Q53" s="6"/>
      <c r="R53" s="98"/>
      <c r="S53" s="99"/>
      <c r="T53" s="99"/>
      <c r="U53" s="99"/>
      <c r="V53" s="99"/>
      <c r="W53" s="99"/>
      <c r="X53" s="99"/>
      <c r="Y53" s="99"/>
      <c r="Z53" s="99"/>
      <c r="AA53" s="99"/>
    </row>
    <row r="54" spans="1:27" x14ac:dyDescent="0.2">
      <c r="A54" s="59" t="s">
        <v>18</v>
      </c>
      <c r="B54" s="44"/>
      <c r="C54" s="46"/>
      <c r="D54" s="44"/>
      <c r="E54" s="47"/>
      <c r="F54" s="27" t="s">
        <v>64</v>
      </c>
      <c r="G54" s="24"/>
      <c r="H54" s="24"/>
      <c r="I54" s="24"/>
      <c r="J54" s="24"/>
      <c r="K54" s="24"/>
      <c r="L54" s="24"/>
      <c r="M54" s="24"/>
      <c r="N54" s="24"/>
      <c r="R54" s="113"/>
      <c r="S54" s="99"/>
      <c r="T54" s="113"/>
      <c r="U54" s="99"/>
      <c r="V54" s="99"/>
      <c r="W54" s="99"/>
      <c r="X54" s="99"/>
      <c r="Y54" s="99"/>
      <c r="Z54" s="99"/>
      <c r="AA54" s="99"/>
    </row>
    <row r="55" spans="1:27" ht="15.75" thickBot="1" x14ac:dyDescent="0.25">
      <c r="A55" s="44" t="s">
        <v>19</v>
      </c>
      <c r="B55" s="40">
        <f>B44</f>
        <v>23958355</v>
      </c>
      <c r="C55" s="46"/>
      <c r="D55" s="41" t="s">
        <v>26</v>
      </c>
      <c r="E55" s="47"/>
      <c r="F55" s="26" t="s">
        <v>62</v>
      </c>
      <c r="G55" s="24"/>
      <c r="H55" s="24"/>
      <c r="I55" s="24"/>
      <c r="J55" s="24"/>
      <c r="K55" s="24"/>
      <c r="L55" s="24"/>
      <c r="M55" s="24"/>
      <c r="N55" s="24"/>
      <c r="R55" s="99"/>
      <c r="S55" s="99"/>
      <c r="T55" s="113"/>
      <c r="U55" s="99"/>
      <c r="V55" s="99"/>
      <c r="W55" s="99"/>
      <c r="X55" s="99"/>
      <c r="Y55" s="99"/>
      <c r="Z55" s="99"/>
      <c r="AA55" s="99"/>
    </row>
    <row r="56" spans="1:27" ht="15.75" thickTop="1" x14ac:dyDescent="0.2">
      <c r="A56" s="44" t="s">
        <v>6</v>
      </c>
      <c r="B56" s="48"/>
      <c r="C56" s="49"/>
      <c r="D56" s="50">
        <f>B55/45921333</f>
        <v>0.52172603526121508</v>
      </c>
      <c r="E56" s="51"/>
      <c r="F56" s="26" t="s">
        <v>76</v>
      </c>
      <c r="G56" s="24"/>
      <c r="H56" s="24"/>
      <c r="I56" s="24"/>
      <c r="J56" s="24"/>
      <c r="K56" s="24"/>
      <c r="L56" s="24"/>
      <c r="M56" s="24"/>
      <c r="N56" s="24"/>
      <c r="R56" s="98"/>
      <c r="S56" s="99"/>
      <c r="T56" s="113"/>
      <c r="U56" s="99"/>
      <c r="V56" s="99"/>
      <c r="W56" s="99"/>
      <c r="X56" s="99"/>
      <c r="Y56" s="99"/>
      <c r="Z56" s="99"/>
      <c r="AA56" s="99"/>
    </row>
    <row r="57" spans="1:27" x14ac:dyDescent="0.2">
      <c r="A57" s="44" t="s">
        <v>20</v>
      </c>
      <c r="B57" s="49"/>
      <c r="C57" s="49"/>
      <c r="D57" s="50">
        <f>(+B55+B46)/45921333</f>
        <v>0.58705514929194236</v>
      </c>
      <c r="E57" s="52"/>
      <c r="F57" s="27" t="s">
        <v>65</v>
      </c>
      <c r="G57" s="24"/>
      <c r="H57" s="24"/>
      <c r="I57" s="24"/>
      <c r="J57" s="24"/>
      <c r="K57" s="24"/>
      <c r="L57" s="24"/>
      <c r="M57" s="24"/>
      <c r="N57" s="24"/>
      <c r="R57" s="98"/>
      <c r="S57" s="99"/>
      <c r="T57" s="113"/>
      <c r="U57" s="99"/>
      <c r="V57" s="99"/>
      <c r="W57" s="99"/>
      <c r="X57" s="99"/>
      <c r="Y57" s="99"/>
      <c r="Z57" s="99"/>
      <c r="AA57" s="99"/>
    </row>
    <row r="58" spans="1:27" x14ac:dyDescent="0.2">
      <c r="A58" s="59" t="s">
        <v>28</v>
      </c>
      <c r="B58" s="44"/>
      <c r="C58" s="44"/>
      <c r="D58" s="53">
        <v>0.5</v>
      </c>
      <c r="E58" s="52"/>
      <c r="F58" s="26" t="s">
        <v>63</v>
      </c>
      <c r="G58" s="24"/>
      <c r="H58" s="24"/>
      <c r="I58" s="24"/>
      <c r="J58" s="24"/>
      <c r="K58" s="24"/>
      <c r="L58" s="24"/>
      <c r="M58" s="24"/>
      <c r="N58" s="24"/>
      <c r="R58" s="98"/>
      <c r="S58" s="99"/>
      <c r="T58" s="113"/>
      <c r="U58" s="99"/>
      <c r="V58" s="99"/>
      <c r="W58" s="99"/>
      <c r="X58" s="99"/>
      <c r="Y58" s="99"/>
      <c r="Z58" s="99"/>
      <c r="AA58" s="99"/>
    </row>
    <row r="59" spans="1:27" x14ac:dyDescent="0.2">
      <c r="A59" s="44"/>
      <c r="B59" s="44"/>
      <c r="C59" s="44"/>
      <c r="D59" s="49"/>
      <c r="E59" s="52"/>
      <c r="F59" s="27" t="s">
        <v>66</v>
      </c>
      <c r="G59" s="24"/>
      <c r="H59" s="24"/>
      <c r="I59" s="24"/>
      <c r="J59" s="24"/>
      <c r="K59" s="24"/>
      <c r="L59" s="24"/>
      <c r="M59" s="24"/>
      <c r="N59" s="24"/>
      <c r="R59" s="98"/>
      <c r="S59" s="99"/>
      <c r="T59" s="113"/>
      <c r="U59" s="99"/>
      <c r="V59" s="99"/>
      <c r="W59" s="99"/>
      <c r="X59" s="99"/>
      <c r="Y59" s="99"/>
      <c r="Z59" s="99"/>
      <c r="AA59" s="99"/>
    </row>
    <row r="60" spans="1:27" ht="15.75" x14ac:dyDescent="0.25">
      <c r="A60" s="67" t="s">
        <v>7</v>
      </c>
      <c r="B60" s="54"/>
      <c r="C60" s="54"/>
      <c r="D60" s="55"/>
      <c r="E60" s="56"/>
      <c r="F60" s="26" t="s">
        <v>67</v>
      </c>
      <c r="G60" s="24"/>
      <c r="H60" s="24"/>
      <c r="I60" s="24"/>
      <c r="J60" s="24"/>
      <c r="K60" s="24"/>
      <c r="L60" s="24"/>
      <c r="M60" s="24"/>
      <c r="N60" s="24"/>
      <c r="R60" s="98"/>
      <c r="S60" s="99"/>
      <c r="T60" s="113"/>
      <c r="U60" s="99"/>
      <c r="V60" s="99"/>
      <c r="W60" s="99"/>
      <c r="X60" s="99"/>
      <c r="Y60" s="99"/>
      <c r="Z60" s="99"/>
      <c r="AA60" s="99"/>
    </row>
    <row r="61" spans="1:27" x14ac:dyDescent="0.2">
      <c r="A61" s="59" t="s">
        <v>8</v>
      </c>
      <c r="B61" s="49"/>
      <c r="C61" s="49"/>
      <c r="D61" s="57"/>
      <c r="E61" s="58"/>
      <c r="F61" s="26" t="s">
        <v>69</v>
      </c>
      <c r="G61" s="24"/>
      <c r="H61" s="24"/>
      <c r="I61" s="24"/>
      <c r="J61" s="24"/>
      <c r="K61" s="24"/>
      <c r="L61" s="24"/>
      <c r="M61" s="24"/>
      <c r="N61" s="24"/>
      <c r="R61" s="102" t="s">
        <v>50</v>
      </c>
      <c r="S61" s="99"/>
      <c r="T61" s="113"/>
      <c r="U61" s="99"/>
      <c r="V61" s="99"/>
      <c r="W61" s="99"/>
      <c r="X61" s="99"/>
      <c r="Y61" s="99"/>
      <c r="Z61" s="99"/>
      <c r="AA61" s="99"/>
    </row>
    <row r="62" spans="1:27" x14ac:dyDescent="0.2">
      <c r="A62" s="44" t="s">
        <v>22</v>
      </c>
      <c r="B62" s="44"/>
      <c r="C62" s="59"/>
      <c r="D62" s="60">
        <v>6.7699999999999996E-2</v>
      </c>
      <c r="E62" s="45"/>
      <c r="F62" s="26" t="s">
        <v>70</v>
      </c>
      <c r="G62" s="24"/>
      <c r="H62" s="24"/>
      <c r="I62" s="24"/>
      <c r="J62" s="24"/>
      <c r="K62" s="24"/>
      <c r="L62" s="24"/>
      <c r="M62" s="24"/>
      <c r="N62" s="24"/>
      <c r="R62" s="116" t="s">
        <v>32</v>
      </c>
      <c r="S62" s="99"/>
      <c r="T62" s="113"/>
      <c r="U62" s="99"/>
      <c r="V62" s="99"/>
      <c r="W62" s="99"/>
      <c r="X62" s="99"/>
      <c r="Y62" s="99"/>
      <c r="Z62" s="99"/>
      <c r="AA62" s="99"/>
    </row>
    <row r="63" spans="1:27" x14ac:dyDescent="0.2">
      <c r="A63" s="44" t="s">
        <v>23</v>
      </c>
      <c r="B63" s="44"/>
      <c r="C63" s="59"/>
      <c r="D63" s="60">
        <v>3.4799999999999998E-2</v>
      </c>
      <c r="E63" s="45"/>
      <c r="F63" s="26" t="s">
        <v>71</v>
      </c>
      <c r="G63" s="24"/>
      <c r="H63" s="24"/>
      <c r="I63" s="24"/>
      <c r="J63" s="24"/>
      <c r="K63" s="24"/>
      <c r="L63" s="24"/>
      <c r="M63" s="24"/>
      <c r="N63" s="24"/>
      <c r="R63" s="102" t="s">
        <v>56</v>
      </c>
      <c r="S63" s="99"/>
      <c r="T63" s="99"/>
      <c r="U63" s="99"/>
      <c r="V63" s="99"/>
      <c r="W63" s="99"/>
      <c r="X63" s="99"/>
      <c r="Y63" s="99"/>
      <c r="Z63" s="99"/>
      <c r="AA63" s="99"/>
    </row>
    <row r="64" spans="1:27" ht="15.75" thickBot="1" x14ac:dyDescent="0.25">
      <c r="A64" s="59" t="s">
        <v>24</v>
      </c>
      <c r="B64" s="44"/>
      <c r="C64" s="44"/>
      <c r="D64" s="42">
        <f>SUM(D62:D63)</f>
        <v>0.10249999999999999</v>
      </c>
      <c r="E64" s="45"/>
      <c r="F64" s="26" t="s">
        <v>73</v>
      </c>
      <c r="G64" s="24"/>
      <c r="H64" s="24"/>
      <c r="I64" s="24"/>
      <c r="J64" s="24"/>
      <c r="K64" s="24"/>
      <c r="L64" s="24"/>
      <c r="M64" s="24"/>
      <c r="N64" s="24"/>
      <c r="R64" s="98"/>
      <c r="S64" s="99"/>
      <c r="T64" s="99"/>
      <c r="U64" s="99"/>
      <c r="V64" s="99"/>
      <c r="W64" s="99"/>
      <c r="X64" s="99"/>
      <c r="Y64" s="99"/>
      <c r="Z64" s="99"/>
      <c r="AA64" s="99"/>
    </row>
    <row r="65" spans="1:27" ht="15.75" thickTop="1" x14ac:dyDescent="0.2">
      <c r="A65" s="44"/>
      <c r="B65" s="44"/>
      <c r="C65" s="44"/>
      <c r="D65" s="43"/>
      <c r="E65" s="45"/>
      <c r="F65" s="10" t="s">
        <v>72</v>
      </c>
      <c r="G65" s="24"/>
      <c r="H65" s="24"/>
      <c r="I65" s="24"/>
      <c r="J65" s="24"/>
      <c r="K65" s="24"/>
      <c r="L65" s="24"/>
      <c r="M65" s="24"/>
      <c r="N65" s="24"/>
      <c r="R65" s="114" t="s">
        <v>57</v>
      </c>
      <c r="S65" s="99"/>
      <c r="T65" s="99"/>
      <c r="U65" s="99"/>
      <c r="V65" s="99"/>
      <c r="W65" s="99"/>
      <c r="X65" s="99"/>
      <c r="Y65" s="99"/>
      <c r="Z65" s="99"/>
      <c r="AA65" s="99"/>
    </row>
    <row r="66" spans="1:27" x14ac:dyDescent="0.2">
      <c r="A66" s="59" t="s">
        <v>130</v>
      </c>
      <c r="B66" s="44"/>
      <c r="C66" s="46"/>
      <c r="D66" s="120">
        <v>-3.7999999999999999E-2</v>
      </c>
      <c r="E66" s="45"/>
      <c r="G66" s="24"/>
      <c r="H66" s="24"/>
      <c r="I66" s="24"/>
      <c r="J66" s="21"/>
      <c r="K66" s="24"/>
      <c r="L66" s="24"/>
      <c r="M66" s="24"/>
      <c r="N66" s="24"/>
      <c r="R66" s="102" t="s">
        <v>123</v>
      </c>
      <c r="S66" s="99"/>
      <c r="T66" s="99"/>
      <c r="U66" s="99"/>
      <c r="V66" s="99"/>
      <c r="W66" s="99"/>
      <c r="X66" s="99"/>
      <c r="Y66" s="99"/>
      <c r="Z66" s="99"/>
      <c r="AA66" s="99"/>
    </row>
    <row r="67" spans="1:27" x14ac:dyDescent="0.2">
      <c r="A67" s="54"/>
      <c r="B67" s="68"/>
      <c r="C67" s="69"/>
      <c r="E67" s="45"/>
      <c r="F67" s="26" t="s">
        <v>68</v>
      </c>
      <c r="G67" s="24"/>
      <c r="H67" s="24"/>
      <c r="I67" s="24"/>
      <c r="J67" s="61"/>
      <c r="K67" s="24"/>
      <c r="L67" s="24"/>
      <c r="M67" s="24"/>
      <c r="N67" s="24"/>
      <c r="R67" s="114" t="s">
        <v>22</v>
      </c>
      <c r="S67" s="99"/>
      <c r="T67" s="99"/>
      <c r="U67" s="99"/>
      <c r="V67" s="99"/>
      <c r="W67" s="99"/>
      <c r="X67" s="99"/>
      <c r="Y67" s="99"/>
      <c r="Z67" s="99"/>
      <c r="AA67" s="99"/>
    </row>
    <row r="68" spans="1:27" ht="15.75" thickBot="1" x14ac:dyDescent="0.25">
      <c r="A68" s="86"/>
      <c r="B68" s="86"/>
      <c r="C68" s="86"/>
      <c r="D68" s="86"/>
      <c r="E68" s="36"/>
      <c r="F68" s="62"/>
      <c r="G68" s="30"/>
      <c r="H68" s="30"/>
      <c r="I68" s="30"/>
      <c r="J68" s="63"/>
      <c r="K68" s="30"/>
      <c r="L68" s="30"/>
      <c r="M68" s="30"/>
      <c r="N68" s="30"/>
      <c r="R68" s="114" t="s">
        <v>23</v>
      </c>
      <c r="S68" s="99"/>
      <c r="T68" s="99"/>
      <c r="U68" s="99"/>
      <c r="V68" s="99"/>
      <c r="W68" s="99"/>
      <c r="X68" s="99"/>
      <c r="Y68" s="99"/>
      <c r="Z68" s="99"/>
      <c r="AA68" s="99"/>
    </row>
    <row r="69" spans="1:27" ht="15" customHeight="1" thickTop="1" x14ac:dyDescent="0.2">
      <c r="A69" s="8"/>
      <c r="B69" s="8"/>
      <c r="C69" s="8"/>
      <c r="D69" s="8"/>
      <c r="E69" s="3"/>
      <c r="F69" s="6"/>
      <c r="G69" s="6"/>
      <c r="H69" s="6"/>
      <c r="I69" s="6"/>
      <c r="J69" s="6"/>
      <c r="K69" s="6"/>
      <c r="L69" s="6"/>
      <c r="M69" s="6"/>
      <c r="N69" s="6"/>
      <c r="R69" s="102" t="s">
        <v>124</v>
      </c>
      <c r="S69" s="99"/>
      <c r="T69" s="99"/>
      <c r="U69" s="99"/>
      <c r="V69" s="99"/>
      <c r="W69" s="99"/>
      <c r="X69" s="99"/>
      <c r="Y69" s="99"/>
      <c r="Z69" s="99"/>
      <c r="AA69" s="99"/>
    </row>
    <row r="70" spans="1:27" x14ac:dyDescent="0.2">
      <c r="E70" s="7"/>
      <c r="G70" s="6"/>
      <c r="H70" s="6"/>
      <c r="I70" s="6"/>
      <c r="J70" s="6"/>
      <c r="K70" s="6"/>
      <c r="L70" s="6"/>
      <c r="M70" s="6"/>
      <c r="N70" s="1"/>
      <c r="R70" s="98"/>
      <c r="S70" s="99"/>
      <c r="T70" s="99"/>
      <c r="U70" s="99"/>
      <c r="V70" s="99"/>
      <c r="W70" s="99"/>
      <c r="X70" s="99"/>
      <c r="Y70" s="99"/>
      <c r="Z70" s="99"/>
      <c r="AA70" s="99"/>
    </row>
    <row r="71" spans="1:27" x14ac:dyDescent="0.2">
      <c r="E71" s="39"/>
      <c r="F71" s="6"/>
      <c r="G71" s="8"/>
      <c r="H71" s="8"/>
      <c r="I71" s="8"/>
      <c r="R71" s="98"/>
      <c r="S71" s="99"/>
      <c r="T71" s="99"/>
      <c r="U71" s="99"/>
      <c r="V71" s="99"/>
      <c r="W71" s="99"/>
      <c r="X71" s="99"/>
      <c r="Y71" s="99"/>
      <c r="Z71" s="99"/>
      <c r="AA71" s="99"/>
    </row>
    <row r="72" spans="1:27" x14ac:dyDescent="0.2">
      <c r="E72" s="8"/>
      <c r="R72" s="98"/>
      <c r="S72" s="99"/>
      <c r="T72" s="99"/>
      <c r="U72" s="99"/>
      <c r="V72" s="99"/>
      <c r="W72" s="99"/>
      <c r="X72" s="99"/>
      <c r="Y72" s="99"/>
      <c r="Z72" s="99"/>
      <c r="AA72" s="99"/>
    </row>
    <row r="73" spans="1:27" x14ac:dyDescent="0.2">
      <c r="R73" s="98"/>
      <c r="S73" s="99"/>
      <c r="T73" s="99"/>
      <c r="U73" s="99"/>
      <c r="V73" s="99"/>
      <c r="W73" s="99"/>
      <c r="X73" s="99"/>
      <c r="Y73" s="99"/>
      <c r="Z73" s="99"/>
      <c r="AA73" s="99"/>
    </row>
    <row r="74" spans="1:27" x14ac:dyDescent="0.2">
      <c r="R74" s="98"/>
      <c r="S74" s="99"/>
      <c r="T74" s="99"/>
      <c r="U74" s="99"/>
      <c r="V74" s="99"/>
      <c r="W74" s="99"/>
      <c r="X74" s="99"/>
      <c r="Y74" s="99"/>
      <c r="Z74" s="99"/>
      <c r="AA74" s="99"/>
    </row>
    <row r="75" spans="1:27" x14ac:dyDescent="0.2">
      <c r="R75" s="98"/>
      <c r="S75" s="99"/>
      <c r="T75" s="99"/>
      <c r="U75" s="99"/>
      <c r="V75" s="99"/>
      <c r="W75" s="99"/>
      <c r="X75" s="99"/>
      <c r="Y75" s="99"/>
      <c r="Z75" s="99"/>
      <c r="AA75" s="99"/>
    </row>
    <row r="76" spans="1:27" x14ac:dyDescent="0.2">
      <c r="R76" s="98"/>
      <c r="S76" s="99"/>
      <c r="T76" s="99"/>
      <c r="U76" s="99"/>
      <c r="V76" s="99"/>
      <c r="W76" s="99"/>
      <c r="X76" s="99"/>
      <c r="Y76" s="99"/>
      <c r="Z76" s="99"/>
      <c r="AA76" s="99"/>
    </row>
    <row r="77" spans="1:27" x14ac:dyDescent="0.2">
      <c r="R77" s="98"/>
      <c r="S77" s="99"/>
      <c r="T77" s="99"/>
      <c r="U77" s="99"/>
      <c r="V77" s="99"/>
      <c r="W77" s="99"/>
      <c r="X77" s="99"/>
      <c r="Y77" s="99"/>
      <c r="Z77" s="99"/>
      <c r="AA77" s="99"/>
    </row>
    <row r="78" spans="1:27" x14ac:dyDescent="0.2">
      <c r="R78" s="98"/>
      <c r="S78" s="99"/>
      <c r="T78" s="99"/>
      <c r="U78" s="99"/>
      <c r="V78" s="99"/>
      <c r="W78" s="99"/>
      <c r="X78" s="99"/>
      <c r="Y78" s="99"/>
      <c r="Z78" s="99"/>
      <c r="AA78" s="99"/>
    </row>
    <row r="79" spans="1:27" x14ac:dyDescent="0.2">
      <c r="R79" s="98"/>
      <c r="S79" s="99"/>
      <c r="T79" s="99"/>
      <c r="U79" s="99"/>
      <c r="V79" s="99"/>
      <c r="W79" s="99"/>
      <c r="X79" s="99"/>
      <c r="Y79" s="99"/>
      <c r="Z79" s="99"/>
      <c r="AA79" s="99"/>
    </row>
    <row r="80" spans="1:27" x14ac:dyDescent="0.2">
      <c r="R80" s="98"/>
      <c r="S80" s="99"/>
      <c r="T80" s="99"/>
      <c r="U80" s="99"/>
      <c r="V80" s="99"/>
      <c r="W80" s="99"/>
      <c r="X80" s="99"/>
      <c r="Y80" s="99"/>
      <c r="Z80" s="99"/>
      <c r="AA80" s="99"/>
    </row>
    <row r="81" spans="18:27" x14ac:dyDescent="0.2">
      <c r="R81" s="98"/>
      <c r="S81" s="99"/>
      <c r="T81" s="99"/>
      <c r="U81" s="99"/>
      <c r="V81" s="99"/>
      <c r="W81" s="99"/>
      <c r="X81" s="99"/>
      <c r="Y81" s="99"/>
      <c r="Z81" s="99"/>
      <c r="AA81" s="99"/>
    </row>
    <row r="82" spans="18:27" x14ac:dyDescent="0.2">
      <c r="R82" s="98"/>
      <c r="S82" s="99"/>
      <c r="T82" s="99"/>
      <c r="U82" s="99"/>
      <c r="V82" s="99"/>
      <c r="W82" s="99"/>
      <c r="X82" s="99"/>
      <c r="Y82" s="99"/>
      <c r="Z82" s="99"/>
      <c r="AA82" s="99"/>
    </row>
    <row r="83" spans="18:27" x14ac:dyDescent="0.2">
      <c r="R83" s="98"/>
      <c r="S83" s="99"/>
      <c r="T83" s="99"/>
      <c r="U83" s="99"/>
      <c r="V83" s="99"/>
      <c r="W83" s="99"/>
      <c r="X83" s="99"/>
      <c r="Y83" s="99"/>
      <c r="Z83" s="99"/>
      <c r="AA83" s="99"/>
    </row>
  </sheetData>
  <mergeCells count="8">
    <mergeCell ref="L1:N1"/>
    <mergeCell ref="P1:Q4"/>
    <mergeCell ref="R1:T1"/>
    <mergeCell ref="A3:A4"/>
    <mergeCell ref="B3:N3"/>
    <mergeCell ref="S26:V27"/>
    <mergeCell ref="B34:N34"/>
    <mergeCell ref="F53:N53"/>
  </mergeCells>
  <pageMargins left="1" right="0.5" top="0.25" bottom="0.25" header="0.5" footer="0.25"/>
  <pageSetup scale="50" orientation="landscape" r:id="rId1"/>
  <headerFooter alignWithMargins="0">
    <oddFooter>&amp;L&amp;8&amp;Z&amp;F&amp;R&amp;8Report Run &amp;D</oddFooter>
  </headerFooter>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85"/>
  <sheetViews>
    <sheetView showOutlineSymbols="0" topLeftCell="A4" zoomScale="87" zoomScaleNormal="87" workbookViewId="0">
      <selection activeCell="I22" sqref="H22:I22"/>
    </sheetView>
  </sheetViews>
  <sheetFormatPr defaultColWidth="8.77734375" defaultRowHeight="15" x14ac:dyDescent="0.2"/>
  <cols>
    <col min="1" max="1" width="54.5546875" style="37" customWidth="1"/>
    <col min="2" max="2" width="12.77734375" style="37" customWidth="1"/>
    <col min="3" max="3" width="3.77734375" style="37" customWidth="1"/>
    <col min="4" max="4" width="12.77734375" style="37" customWidth="1"/>
    <col min="5" max="5" width="3.88671875" style="37" customWidth="1"/>
    <col min="6" max="6" width="12.77734375" style="37" customWidth="1"/>
    <col min="7" max="7" width="3.77734375" style="37" customWidth="1"/>
    <col min="8" max="8" width="12.77734375" style="37" customWidth="1"/>
    <col min="9" max="9" width="3.77734375" style="37" customWidth="1"/>
    <col min="10" max="10" width="12.77734375" style="37" customWidth="1"/>
    <col min="11" max="11" width="3.77734375" style="37" customWidth="1"/>
    <col min="12" max="12" width="12.77734375" style="37" customWidth="1"/>
    <col min="13" max="13" width="3.77734375" style="37" customWidth="1"/>
    <col min="14" max="14" width="12.77734375" style="37" customWidth="1"/>
    <col min="15" max="15" width="4.5546875" style="137" customWidth="1"/>
    <col min="16" max="16" width="11.109375" style="129" bestFit="1" customWidth="1"/>
    <col min="17" max="17" width="27.88671875" style="10" bestFit="1" customWidth="1"/>
    <col min="18" max="18" width="10.6640625" style="10" bestFit="1" customWidth="1"/>
    <col min="19" max="19" width="8.77734375" style="37"/>
    <col min="20" max="20" width="9" style="37" bestFit="1" customWidth="1"/>
    <col min="21" max="16384" width="8.77734375" style="37"/>
  </cols>
  <sheetData>
    <row r="1" spans="1:254" ht="58.5" customHeight="1" thickBot="1" x14ac:dyDescent="0.3">
      <c r="A1" s="77" t="s">
        <v>31</v>
      </c>
      <c r="B1" s="118"/>
      <c r="C1" s="118"/>
      <c r="D1" s="118"/>
      <c r="E1" s="119" t="s">
        <v>0</v>
      </c>
      <c r="F1" s="118"/>
      <c r="G1" s="118"/>
      <c r="H1" s="118"/>
      <c r="I1" s="118"/>
      <c r="J1" s="118"/>
      <c r="K1" s="118"/>
      <c r="L1" s="175">
        <v>42429</v>
      </c>
      <c r="M1" s="175"/>
      <c r="N1" s="175"/>
      <c r="O1" s="136"/>
      <c r="P1" s="176" t="s">
        <v>115</v>
      </c>
      <c r="Q1" s="176"/>
      <c r="R1" s="177" t="s">
        <v>83</v>
      </c>
      <c r="S1" s="178"/>
      <c r="T1" s="179"/>
      <c r="U1" s="99"/>
      <c r="V1" s="99"/>
      <c r="W1" s="99"/>
      <c r="X1" s="99"/>
      <c r="Y1" s="99"/>
      <c r="Z1" s="99"/>
      <c r="AA1" s="99"/>
    </row>
    <row r="2" spans="1:254" ht="10.5" customHeight="1" thickTop="1" x14ac:dyDescent="0.2">
      <c r="A2" s="71"/>
      <c r="B2" s="70"/>
      <c r="C2" s="70"/>
      <c r="D2" s="70"/>
      <c r="E2" s="72"/>
      <c r="F2" s="72"/>
      <c r="G2" s="72"/>
      <c r="H2" s="72"/>
      <c r="I2" s="70"/>
      <c r="J2" s="72"/>
      <c r="K2" s="72"/>
      <c r="L2" s="72"/>
      <c r="M2" s="72"/>
      <c r="N2" s="73"/>
      <c r="P2" s="176"/>
      <c r="Q2" s="176"/>
      <c r="R2" s="98"/>
      <c r="S2" s="99"/>
      <c r="T2" s="99"/>
      <c r="U2" s="99"/>
      <c r="V2" s="99"/>
      <c r="W2" s="99"/>
      <c r="X2" s="99"/>
      <c r="Y2" s="99"/>
      <c r="Z2" s="99"/>
      <c r="AA2" s="99"/>
    </row>
    <row r="3" spans="1:254" s="75" customFormat="1" ht="15.75" x14ac:dyDescent="0.2">
      <c r="A3" s="169" t="s">
        <v>3</v>
      </c>
      <c r="B3" s="170" t="s">
        <v>1</v>
      </c>
      <c r="C3" s="170"/>
      <c r="D3" s="170"/>
      <c r="E3" s="170"/>
      <c r="F3" s="170"/>
      <c r="G3" s="170"/>
      <c r="H3" s="170"/>
      <c r="I3" s="170"/>
      <c r="J3" s="170"/>
      <c r="K3" s="170"/>
      <c r="L3" s="170"/>
      <c r="M3" s="170"/>
      <c r="N3" s="170"/>
      <c r="O3" s="138"/>
      <c r="P3" s="176"/>
      <c r="Q3" s="176"/>
      <c r="R3" s="102" t="s">
        <v>74</v>
      </c>
      <c r="S3" s="99"/>
      <c r="T3" s="100"/>
      <c r="U3" s="100"/>
      <c r="V3" s="100"/>
      <c r="W3" s="100"/>
      <c r="X3" s="100"/>
      <c r="Y3" s="100"/>
      <c r="Z3" s="100"/>
      <c r="AA3" s="100"/>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c r="IR3" s="74"/>
      <c r="IS3" s="74"/>
      <c r="IT3" s="74"/>
    </row>
    <row r="4" spans="1:254" ht="16.149999999999999" customHeight="1" x14ac:dyDescent="0.2">
      <c r="A4" s="169"/>
      <c r="B4" s="14" t="s">
        <v>2</v>
      </c>
      <c r="C4" s="15"/>
      <c r="D4" s="14">
        <v>2016</v>
      </c>
      <c r="E4" s="16"/>
      <c r="F4" s="14">
        <v>2017</v>
      </c>
      <c r="G4" s="16"/>
      <c r="H4" s="14">
        <v>2018</v>
      </c>
      <c r="I4" s="17"/>
      <c r="J4" s="14">
        <v>2019</v>
      </c>
      <c r="K4" s="17"/>
      <c r="L4" s="14">
        <v>2020</v>
      </c>
      <c r="M4" s="17"/>
      <c r="N4" s="14">
        <v>2021</v>
      </c>
      <c r="O4" s="139"/>
      <c r="P4" s="176"/>
      <c r="Q4" s="176"/>
      <c r="R4" s="103" t="s">
        <v>141</v>
      </c>
      <c r="S4" s="104"/>
      <c r="T4" s="101"/>
      <c r="U4" s="101"/>
      <c r="V4" s="101"/>
      <c r="W4" s="101"/>
      <c r="X4" s="101"/>
      <c r="Y4" s="101"/>
      <c r="Z4" s="101"/>
      <c r="AA4" s="101"/>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row>
    <row r="5" spans="1:254" ht="15.75" x14ac:dyDescent="0.25">
      <c r="A5" s="87" t="s">
        <v>33</v>
      </c>
      <c r="B5" s="38"/>
      <c r="C5" s="38"/>
      <c r="D5" s="38"/>
      <c r="E5" s="38"/>
      <c r="F5" s="38"/>
      <c r="G5" s="38"/>
      <c r="H5" s="38"/>
      <c r="I5" s="38"/>
      <c r="J5" s="38"/>
      <c r="K5" s="38"/>
      <c r="L5" s="38"/>
      <c r="M5" s="38"/>
      <c r="N5" s="38"/>
      <c r="P5" s="158">
        <v>9203000</v>
      </c>
      <c r="Q5" s="152" t="s">
        <v>97</v>
      </c>
      <c r="R5" s="98" t="s">
        <v>75</v>
      </c>
      <c r="S5" s="104"/>
      <c r="T5" s="99"/>
      <c r="U5" s="99"/>
      <c r="V5" s="99"/>
      <c r="W5" s="99"/>
      <c r="X5" s="99"/>
      <c r="Y5" s="99"/>
      <c r="Z5" s="99"/>
      <c r="AA5" s="99"/>
    </row>
    <row r="6" spans="1:254" ht="16.149999999999999" customHeight="1" x14ac:dyDescent="0.2">
      <c r="A6" s="24" t="s">
        <v>12</v>
      </c>
      <c r="B6" s="23">
        <f t="shared" ref="B6:B11" si="0">SUM(D6+F6+H6+J6+L6+N6)</f>
        <v>9003000</v>
      </c>
      <c r="C6" s="22"/>
      <c r="D6" s="21">
        <v>9003000</v>
      </c>
      <c r="E6" s="21"/>
      <c r="F6" s="23">
        <v>0</v>
      </c>
      <c r="G6" s="24"/>
      <c r="H6" s="23">
        <v>0</v>
      </c>
      <c r="I6" s="24"/>
      <c r="J6" s="23">
        <v>0</v>
      </c>
      <c r="K6" s="24"/>
      <c r="L6" s="23">
        <v>0</v>
      </c>
      <c r="M6" s="21"/>
      <c r="N6" s="23">
        <v>0</v>
      </c>
      <c r="O6" s="140"/>
      <c r="P6" s="149">
        <v>0</v>
      </c>
      <c r="Q6" s="127" t="s">
        <v>98</v>
      </c>
      <c r="R6" s="105">
        <v>9203000</v>
      </c>
      <c r="S6" s="104"/>
      <c r="T6" s="104"/>
      <c r="U6" s="104"/>
      <c r="V6" s="104"/>
      <c r="W6" s="104"/>
      <c r="X6" s="104"/>
      <c r="Y6" s="104"/>
      <c r="Z6" s="104"/>
      <c r="AA6" s="104"/>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row>
    <row r="7" spans="1:254" ht="16.149999999999999" customHeight="1" x14ac:dyDescent="0.2">
      <c r="A7" s="24" t="s">
        <v>14</v>
      </c>
      <c r="B7" s="23">
        <f t="shared" si="0"/>
        <v>0</v>
      </c>
      <c r="C7" s="24"/>
      <c r="D7" s="21">
        <v>0</v>
      </c>
      <c r="E7" s="21"/>
      <c r="F7" s="23">
        <v>0</v>
      </c>
      <c r="G7" s="24"/>
      <c r="H7" s="23">
        <v>0</v>
      </c>
      <c r="I7" s="24"/>
      <c r="J7" s="23">
        <v>0</v>
      </c>
      <c r="K7" s="24"/>
      <c r="L7" s="23">
        <v>0</v>
      </c>
      <c r="M7" s="21"/>
      <c r="N7" s="23">
        <v>0</v>
      </c>
      <c r="O7" s="140"/>
      <c r="P7" s="124">
        <f>P5+P6</f>
        <v>9203000</v>
      </c>
      <c r="Q7" s="127"/>
      <c r="R7" s="106">
        <v>200000</v>
      </c>
      <c r="S7" s="104" t="s">
        <v>92</v>
      </c>
      <c r="T7" s="104"/>
      <c r="U7" s="104"/>
      <c r="V7" s="104"/>
      <c r="W7" s="104"/>
      <c r="X7" s="104"/>
      <c r="Y7" s="104"/>
      <c r="Z7" s="104"/>
      <c r="AA7" s="104"/>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row>
    <row r="8" spans="1:254" ht="16.149999999999999" customHeight="1" x14ac:dyDescent="0.2">
      <c r="A8" s="24" t="s">
        <v>10</v>
      </c>
      <c r="B8" s="23">
        <f t="shared" si="0"/>
        <v>3000000</v>
      </c>
      <c r="C8" s="24"/>
      <c r="D8" s="21">
        <v>1500000</v>
      </c>
      <c r="E8" s="38"/>
      <c r="F8" s="21">
        <v>1500000</v>
      </c>
      <c r="G8" s="24"/>
      <c r="H8" s="21">
        <v>0</v>
      </c>
      <c r="I8" s="24"/>
      <c r="J8" s="21">
        <v>0</v>
      </c>
      <c r="K8" s="24"/>
      <c r="L8" s="21">
        <v>0</v>
      </c>
      <c r="M8" s="24"/>
      <c r="N8" s="21">
        <v>0</v>
      </c>
      <c r="O8" s="140"/>
      <c r="P8" s="149">
        <v>0</v>
      </c>
      <c r="Q8" s="127" t="s">
        <v>131</v>
      </c>
      <c r="R8" s="106">
        <v>0</v>
      </c>
      <c r="S8" s="104" t="s">
        <v>82</v>
      </c>
      <c r="T8" s="104"/>
      <c r="U8" s="104"/>
      <c r="V8" s="104"/>
      <c r="W8" s="104"/>
      <c r="X8" s="104"/>
      <c r="Y8" s="104"/>
      <c r="Z8" s="104"/>
      <c r="AA8" s="104"/>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row>
    <row r="9" spans="1:254" ht="16.149999999999999" customHeight="1" x14ac:dyDescent="0.2">
      <c r="A9" s="24" t="s">
        <v>122</v>
      </c>
      <c r="B9" s="23">
        <f t="shared" si="0"/>
        <v>0</v>
      </c>
      <c r="C9" s="24"/>
      <c r="D9" s="21">
        <v>0</v>
      </c>
      <c r="E9" s="38"/>
      <c r="F9" s="21">
        <v>0</v>
      </c>
      <c r="G9" s="24"/>
      <c r="H9" s="21">
        <v>0</v>
      </c>
      <c r="I9" s="24"/>
      <c r="J9" s="21">
        <v>0</v>
      </c>
      <c r="K9" s="24"/>
      <c r="L9" s="21">
        <v>0</v>
      </c>
      <c r="M9" s="24"/>
      <c r="N9" s="21">
        <v>0</v>
      </c>
      <c r="O9" s="140"/>
      <c r="P9" s="149">
        <v>-200000</v>
      </c>
      <c r="Q9" s="127" t="s">
        <v>132</v>
      </c>
      <c r="R9" s="10">
        <v>0</v>
      </c>
      <c r="S9" s="37" t="s">
        <v>90</v>
      </c>
      <c r="T9" s="104"/>
      <c r="U9" s="104"/>
      <c r="V9" s="104"/>
      <c r="W9" s="104"/>
      <c r="X9" s="104"/>
      <c r="Y9" s="104"/>
      <c r="Z9" s="104"/>
      <c r="AA9" s="104"/>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row>
    <row r="10" spans="1:254" ht="16.149999999999999" customHeight="1" x14ac:dyDescent="0.2">
      <c r="A10" s="24" t="s">
        <v>143</v>
      </c>
      <c r="B10" s="23">
        <f t="shared" si="0"/>
        <v>1000000</v>
      </c>
      <c r="C10" s="24"/>
      <c r="D10" s="21">
        <v>1000000</v>
      </c>
      <c r="E10" s="38"/>
      <c r="F10" s="21">
        <v>0</v>
      </c>
      <c r="G10" s="24"/>
      <c r="H10" s="21">
        <v>0</v>
      </c>
      <c r="I10" s="24"/>
      <c r="J10" s="21">
        <v>0</v>
      </c>
      <c r="K10" s="24"/>
      <c r="L10" s="21">
        <v>0</v>
      </c>
      <c r="M10" s="24"/>
      <c r="N10" s="21">
        <v>0</v>
      </c>
      <c r="O10" s="140"/>
      <c r="P10" s="149"/>
      <c r="Q10" s="127"/>
      <c r="T10" s="104"/>
      <c r="U10" s="104"/>
      <c r="V10" s="104"/>
      <c r="W10" s="104"/>
      <c r="X10" s="104"/>
      <c r="Y10" s="104"/>
      <c r="Z10" s="104"/>
      <c r="AA10" s="104"/>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row>
    <row r="11" spans="1:254" ht="16.149999999999999" customHeight="1" x14ac:dyDescent="0.2">
      <c r="A11" s="24" t="s">
        <v>45</v>
      </c>
      <c r="B11" s="23">
        <f t="shared" si="0"/>
        <v>400000</v>
      </c>
      <c r="C11" s="24"/>
      <c r="D11" s="21">
        <v>200000</v>
      </c>
      <c r="E11" s="38"/>
      <c r="F11" s="21">
        <v>200000</v>
      </c>
      <c r="G11" s="24"/>
      <c r="H11" s="21">
        <v>0</v>
      </c>
      <c r="I11" s="24"/>
      <c r="J11" s="21">
        <v>0</v>
      </c>
      <c r="K11" s="24"/>
      <c r="L11" s="21">
        <v>0</v>
      </c>
      <c r="M11" s="24"/>
      <c r="N11" s="21">
        <v>0</v>
      </c>
      <c r="O11" s="140"/>
      <c r="P11" s="149">
        <v>0</v>
      </c>
      <c r="Q11" s="151" t="s">
        <v>135</v>
      </c>
      <c r="R11" s="10">
        <v>0</v>
      </c>
      <c r="S11" s="104" t="s">
        <v>91</v>
      </c>
      <c r="T11" s="104"/>
      <c r="U11" s="104"/>
      <c r="V11" s="104"/>
      <c r="W11" s="104"/>
      <c r="X11" s="104"/>
      <c r="Y11" s="104"/>
      <c r="Z11" s="104"/>
      <c r="AA11" s="104"/>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row>
    <row r="12" spans="1:254" ht="16.149999999999999" customHeight="1" thickBot="1" x14ac:dyDescent="0.3">
      <c r="A12" s="31" t="s">
        <v>27</v>
      </c>
      <c r="B12" s="4">
        <f>SUM(B6:B11)</f>
        <v>13403000</v>
      </c>
      <c r="C12" s="24"/>
      <c r="D12" s="4">
        <f>SUM(D6:D11)</f>
        <v>11703000</v>
      </c>
      <c r="E12" s="28"/>
      <c r="F12" s="4">
        <f>SUM(F6:F11)</f>
        <v>1700000</v>
      </c>
      <c r="G12" s="28"/>
      <c r="H12" s="4">
        <f>SUM(H6:H11)</f>
        <v>0</v>
      </c>
      <c r="I12" s="28"/>
      <c r="J12" s="4">
        <f>SUM(J6:J11)</f>
        <v>0</v>
      </c>
      <c r="K12" s="28"/>
      <c r="L12" s="4">
        <f>SUM(L6:L11)</f>
        <v>0</v>
      </c>
      <c r="M12" s="24"/>
      <c r="N12" s="4">
        <f>SUM(N6:N11)</f>
        <v>0</v>
      </c>
      <c r="O12" s="140"/>
      <c r="P12" s="153">
        <f>SUM(P7:P9)</f>
        <v>9003000</v>
      </c>
      <c r="Q12" s="154" t="s">
        <v>140</v>
      </c>
      <c r="R12" s="107">
        <f>R6-R7-R8</f>
        <v>9003000</v>
      </c>
      <c r="S12" s="108" t="s">
        <v>89</v>
      </c>
      <c r="T12" s="104"/>
      <c r="U12" s="104"/>
      <c r="V12" s="104"/>
      <c r="W12" s="104"/>
      <c r="X12" s="104"/>
      <c r="Y12" s="104"/>
      <c r="Z12" s="104"/>
      <c r="AA12" s="104"/>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row>
    <row r="13" spans="1:254" ht="15.75" thickTop="1" x14ac:dyDescent="0.2">
      <c r="A13" s="24"/>
      <c r="B13" s="9"/>
      <c r="C13" s="24"/>
      <c r="D13" s="9"/>
      <c r="E13" s="28"/>
      <c r="F13" s="9"/>
      <c r="G13" s="28"/>
      <c r="H13" s="9"/>
      <c r="I13" s="28"/>
      <c r="J13" s="9"/>
      <c r="K13" s="28"/>
      <c r="L13" s="9"/>
      <c r="M13" s="24"/>
      <c r="N13" s="9"/>
      <c r="O13" s="140"/>
      <c r="P13" s="124">
        <v>1000000</v>
      </c>
      <c r="Q13" s="127" t="s">
        <v>133</v>
      </c>
      <c r="R13" s="98" t="s">
        <v>54</v>
      </c>
      <c r="S13" s="104"/>
      <c r="T13" s="104"/>
      <c r="U13" s="104"/>
      <c r="V13" s="104"/>
      <c r="W13" s="104"/>
      <c r="X13" s="104"/>
      <c r="Y13" s="104"/>
      <c r="Z13" s="104"/>
      <c r="AA13" s="104"/>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row>
    <row r="14" spans="1:254" x14ac:dyDescent="0.2">
      <c r="A14" s="66" t="s">
        <v>34</v>
      </c>
      <c r="C14" s="24"/>
      <c r="D14" s="13">
        <f>D31-D20-D27</f>
        <v>32145000</v>
      </c>
      <c r="E14" s="28"/>
      <c r="F14" s="21"/>
      <c r="G14" s="28"/>
      <c r="H14" s="21"/>
      <c r="I14" s="28"/>
      <c r="J14" s="21"/>
      <c r="K14" s="28"/>
      <c r="L14" s="21"/>
      <c r="M14" s="24"/>
      <c r="N14" s="21"/>
      <c r="O14" s="141"/>
      <c r="P14" s="129">
        <v>1500000</v>
      </c>
      <c r="Q14" s="127" t="s">
        <v>129</v>
      </c>
      <c r="R14" s="109" t="s">
        <v>142</v>
      </c>
      <c r="S14" s="104"/>
      <c r="T14" s="104"/>
      <c r="U14" s="104"/>
      <c r="V14" s="104"/>
      <c r="W14" s="104"/>
      <c r="X14" s="104"/>
      <c r="Y14" s="104"/>
      <c r="Z14" s="104"/>
      <c r="AA14" s="104"/>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row>
    <row r="15" spans="1:254" ht="16.149999999999999" customHeight="1" x14ac:dyDescent="0.2">
      <c r="A15" s="24"/>
      <c r="B15" s="23"/>
      <c r="C15" s="24"/>
      <c r="D15" s="9"/>
      <c r="E15" s="28"/>
      <c r="F15" s="24"/>
      <c r="G15" s="21"/>
      <c r="H15" s="24"/>
      <c r="I15" s="24"/>
      <c r="J15" s="24"/>
      <c r="K15" s="24"/>
      <c r="L15" s="24"/>
      <c r="M15" s="24"/>
      <c r="N15" s="24"/>
      <c r="O15" s="140"/>
      <c r="P15" s="129">
        <v>200000</v>
      </c>
      <c r="Q15" s="10" t="s">
        <v>136</v>
      </c>
      <c r="R15" s="110" t="s">
        <v>44</v>
      </c>
      <c r="S15" s="104"/>
      <c r="T15" s="104"/>
      <c r="U15" s="104"/>
      <c r="V15" s="104"/>
      <c r="W15" s="104"/>
      <c r="X15" s="104"/>
      <c r="Y15" s="104"/>
      <c r="Z15" s="104"/>
      <c r="AA15" s="104"/>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row>
    <row r="16" spans="1:254" ht="16.149999999999999" customHeight="1" x14ac:dyDescent="0.25">
      <c r="A16" s="88" t="s">
        <v>35</v>
      </c>
      <c r="B16" s="24"/>
      <c r="C16" s="24"/>
      <c r="D16" s="38"/>
      <c r="E16" s="24"/>
      <c r="F16" s="24"/>
      <c r="G16" s="25"/>
      <c r="H16" s="24"/>
      <c r="I16" s="24"/>
      <c r="J16" s="24"/>
      <c r="K16" s="24"/>
      <c r="L16" s="24"/>
      <c r="M16" s="24"/>
      <c r="N16" s="24"/>
      <c r="O16" s="140"/>
      <c r="P16" s="149">
        <v>0</v>
      </c>
      <c r="Q16" s="128" t="s">
        <v>103</v>
      </c>
      <c r="R16" s="102" t="s">
        <v>126</v>
      </c>
      <c r="S16" s="104"/>
      <c r="T16" s="104"/>
      <c r="U16" s="104"/>
      <c r="V16" s="104"/>
      <c r="W16" s="104"/>
      <c r="X16" s="104"/>
      <c r="Y16" s="104"/>
      <c r="Z16" s="104"/>
      <c r="AA16" s="104"/>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row>
    <row r="17" spans="1:254" ht="16.149999999999999" customHeight="1" x14ac:dyDescent="0.2">
      <c r="A17" s="24" t="s">
        <v>13</v>
      </c>
      <c r="B17" s="23">
        <f>SUM(D17+F17+H17+J17+L17+N17)</f>
        <v>0</v>
      </c>
      <c r="C17" s="22"/>
      <c r="D17" s="21">
        <v>0</v>
      </c>
      <c r="E17" s="21"/>
      <c r="F17" s="23">
        <v>0</v>
      </c>
      <c r="G17" s="24"/>
      <c r="H17" s="23">
        <v>0</v>
      </c>
      <c r="I17" s="24"/>
      <c r="J17" s="23">
        <v>0</v>
      </c>
      <c r="K17" s="24"/>
      <c r="L17" s="23">
        <v>0</v>
      </c>
      <c r="M17" s="21"/>
      <c r="N17" s="23">
        <v>0</v>
      </c>
      <c r="O17" s="140"/>
      <c r="P17" s="156">
        <f>SUM(P12:P16)</f>
        <v>11703000</v>
      </c>
      <c r="Q17" s="157" t="s">
        <v>137</v>
      </c>
      <c r="R17" s="110"/>
      <c r="S17" s="104"/>
      <c r="T17" s="104"/>
      <c r="U17" s="104"/>
      <c r="V17" s="104"/>
      <c r="W17" s="104"/>
      <c r="X17" s="104"/>
      <c r="Y17" s="104"/>
      <c r="Z17" s="104"/>
      <c r="AA17" s="104"/>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row>
    <row r="18" spans="1:254" ht="16.149999999999999" customHeight="1" x14ac:dyDescent="0.2">
      <c r="A18" s="24" t="s">
        <v>15</v>
      </c>
      <c r="B18" s="23">
        <f>SUM(D18+F18+H18+J18+L18+N18)</f>
        <v>0</v>
      </c>
      <c r="C18" s="24"/>
      <c r="D18" s="21">
        <v>0</v>
      </c>
      <c r="E18" s="21"/>
      <c r="F18" s="23">
        <v>0</v>
      </c>
      <c r="G18" s="24"/>
      <c r="H18" s="23">
        <v>0</v>
      </c>
      <c r="I18" s="24"/>
      <c r="J18" s="23">
        <v>0</v>
      </c>
      <c r="K18" s="24"/>
      <c r="L18" s="23">
        <v>0</v>
      </c>
      <c r="M18" s="21"/>
      <c r="N18" s="23">
        <v>0</v>
      </c>
      <c r="O18" s="140"/>
      <c r="P18" s="129">
        <v>0</v>
      </c>
      <c r="Q18" s="159" t="s">
        <v>138</v>
      </c>
      <c r="R18" s="102" t="s">
        <v>79</v>
      </c>
      <c r="S18" s="104"/>
      <c r="T18" s="104"/>
      <c r="U18" s="104"/>
      <c r="V18" s="104"/>
      <c r="W18" s="104"/>
      <c r="X18" s="104"/>
      <c r="Y18" s="104"/>
      <c r="Z18" s="104"/>
      <c r="AA18" s="104"/>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row>
    <row r="19" spans="1:254" ht="16.149999999999999" customHeight="1" thickBot="1" x14ac:dyDescent="0.25">
      <c r="A19" s="31" t="s">
        <v>30</v>
      </c>
      <c r="B19" s="4">
        <f>B17+B18</f>
        <v>0</v>
      </c>
      <c r="C19" s="24"/>
      <c r="D19" s="4">
        <f>D17+D18</f>
        <v>0</v>
      </c>
      <c r="E19" s="28"/>
      <c r="F19" s="5">
        <f>SUM(F16:F18)</f>
        <v>0</v>
      </c>
      <c r="G19" s="28"/>
      <c r="H19" s="5">
        <f>SUM(H16:H18)</f>
        <v>0</v>
      </c>
      <c r="I19" s="28"/>
      <c r="J19" s="5">
        <f>SUM(J16:J18)</f>
        <v>0</v>
      </c>
      <c r="K19" s="28"/>
      <c r="L19" s="5">
        <f>SUM(L16:L18)</f>
        <v>0</v>
      </c>
      <c r="M19" s="24"/>
      <c r="N19" s="5">
        <f>SUM(N16:N18)</f>
        <v>0</v>
      </c>
      <c r="O19" s="140"/>
      <c r="P19" s="129">
        <v>3900000</v>
      </c>
      <c r="Q19" s="155" t="s">
        <v>139</v>
      </c>
      <c r="R19" s="110"/>
      <c r="S19" s="104"/>
      <c r="T19" s="104"/>
      <c r="U19" s="104"/>
      <c r="V19" s="104"/>
      <c r="W19" s="104"/>
      <c r="X19" s="104"/>
      <c r="Y19" s="104"/>
      <c r="Z19" s="104"/>
      <c r="AA19" s="104"/>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row>
    <row r="20" spans="1:254" ht="16.149999999999999" customHeight="1" thickTop="1" x14ac:dyDescent="0.2">
      <c r="A20" s="31" t="s">
        <v>36</v>
      </c>
      <c r="B20" s="9"/>
      <c r="C20" s="24"/>
      <c r="D20" s="13">
        <v>4925000</v>
      </c>
      <c r="E20" s="28"/>
      <c r="F20" s="21"/>
      <c r="G20" s="28"/>
      <c r="H20" s="21"/>
      <c r="I20" s="28"/>
      <c r="J20" s="21"/>
      <c r="K20" s="28"/>
      <c r="L20" s="21"/>
      <c r="M20" s="24"/>
      <c r="N20" s="21"/>
      <c r="O20" s="140"/>
      <c r="P20" s="153">
        <f>SUM(P17:P19)</f>
        <v>15603000</v>
      </c>
      <c r="Q20" s="160" t="s">
        <v>93</v>
      </c>
      <c r="R20" s="110"/>
      <c r="S20" s="104"/>
      <c r="T20" s="104"/>
      <c r="U20" s="104"/>
      <c r="V20" s="104"/>
      <c r="W20" s="104"/>
      <c r="X20" s="104"/>
      <c r="Y20" s="104"/>
      <c r="Z20" s="104"/>
      <c r="AA20" s="104"/>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row>
    <row r="21" spans="1:254" ht="16.149999999999999" customHeight="1" x14ac:dyDescent="0.2">
      <c r="A21" s="31"/>
      <c r="B21" s="9"/>
      <c r="C21" s="24"/>
      <c r="D21" s="13"/>
      <c r="E21" s="28"/>
      <c r="F21" s="21"/>
      <c r="G21" s="28"/>
      <c r="H21" s="21"/>
      <c r="I21" s="28"/>
      <c r="J21" s="21"/>
      <c r="K21" s="28"/>
      <c r="L21" s="21"/>
      <c r="M21" s="24"/>
      <c r="N21" s="21"/>
      <c r="O21" s="140"/>
      <c r="P21" s="149"/>
      <c r="Q21" s="127"/>
      <c r="R21" s="110"/>
      <c r="S21" s="104"/>
      <c r="T21" s="104"/>
      <c r="U21" s="104"/>
      <c r="V21" s="104"/>
      <c r="W21" s="104"/>
      <c r="X21" s="104"/>
      <c r="Y21" s="104"/>
      <c r="Z21" s="104"/>
      <c r="AA21" s="104"/>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row>
    <row r="22" spans="1:254" ht="16.149999999999999" customHeight="1" x14ac:dyDescent="0.25">
      <c r="A22" s="88" t="s">
        <v>37</v>
      </c>
      <c r="B22" s="24"/>
      <c r="C22" s="24"/>
      <c r="D22" s="38"/>
      <c r="E22" s="24"/>
      <c r="F22" s="24"/>
      <c r="G22" s="25"/>
      <c r="H22" s="24"/>
      <c r="I22" s="24"/>
      <c r="J22" s="24"/>
      <c r="K22" s="24"/>
      <c r="L22" s="24"/>
      <c r="M22" s="24"/>
      <c r="N22" s="24"/>
      <c r="O22" s="140"/>
      <c r="P22" s="161" t="s">
        <v>114</v>
      </c>
      <c r="Q22" s="127"/>
      <c r="R22" s="110"/>
      <c r="S22" s="104"/>
      <c r="T22" s="104"/>
      <c r="U22" s="104"/>
      <c r="V22" s="104"/>
      <c r="W22" s="104"/>
      <c r="X22" s="104"/>
      <c r="Y22" s="104"/>
      <c r="Z22" s="104"/>
      <c r="AA22" s="104"/>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row>
    <row r="23" spans="1:254" ht="16.149999999999999" customHeight="1" x14ac:dyDescent="0.2">
      <c r="A23" s="24" t="s">
        <v>38</v>
      </c>
      <c r="B23" s="23">
        <f>SUM(D23+F23+H23+J23+L23+N23)</f>
        <v>200000</v>
      </c>
      <c r="C23" s="22"/>
      <c r="D23" s="21">
        <v>200000</v>
      </c>
      <c r="E23" s="21"/>
      <c r="F23" s="23">
        <v>0</v>
      </c>
      <c r="G23" s="24"/>
      <c r="H23" s="23">
        <v>0</v>
      </c>
      <c r="I23" s="24"/>
      <c r="J23" s="23">
        <v>0</v>
      </c>
      <c r="K23" s="24"/>
      <c r="L23" s="23">
        <v>0</v>
      </c>
      <c r="M23" s="21"/>
      <c r="N23" s="23">
        <v>0</v>
      </c>
      <c r="O23" s="140"/>
      <c r="P23" s="161" t="s">
        <v>113</v>
      </c>
      <c r="Q23" s="127"/>
      <c r="R23" s="110"/>
      <c r="S23" s="104"/>
      <c r="T23" s="104"/>
      <c r="U23" s="104"/>
      <c r="V23" s="104"/>
      <c r="W23" s="104"/>
      <c r="X23" s="104"/>
      <c r="Y23" s="104"/>
      <c r="Z23" s="104"/>
      <c r="AA23" s="104"/>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row>
    <row r="24" spans="1:254" ht="16.149999999999999" customHeight="1" x14ac:dyDescent="0.2">
      <c r="A24" s="24" t="s">
        <v>134</v>
      </c>
      <c r="B24" s="23">
        <f>SUM(D24+F24+H24+J24+L24+N24)</f>
        <v>700000</v>
      </c>
      <c r="C24" s="22"/>
      <c r="D24" s="21">
        <v>700000</v>
      </c>
      <c r="E24" s="21"/>
      <c r="F24" s="23">
        <v>0</v>
      </c>
      <c r="G24" s="24"/>
      <c r="H24" s="23">
        <v>0</v>
      </c>
      <c r="I24" s="24"/>
      <c r="J24" s="23">
        <v>0</v>
      </c>
      <c r="K24" s="24"/>
      <c r="L24" s="23">
        <v>0</v>
      </c>
      <c r="M24" s="21"/>
      <c r="N24" s="23">
        <v>0</v>
      </c>
      <c r="O24" s="140"/>
      <c r="P24" s="161" t="s">
        <v>110</v>
      </c>
      <c r="Q24" s="127"/>
      <c r="R24" s="110"/>
      <c r="S24" s="104"/>
      <c r="T24" s="104"/>
      <c r="U24" s="104"/>
      <c r="V24" s="104"/>
      <c r="W24" s="104"/>
      <c r="X24" s="104"/>
      <c r="Y24" s="104"/>
      <c r="Z24" s="104"/>
      <c r="AA24" s="104"/>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row>
    <row r="25" spans="1:254" ht="16.149999999999999" customHeight="1" x14ac:dyDescent="0.2">
      <c r="A25" s="24" t="s">
        <v>84</v>
      </c>
      <c r="B25" s="23">
        <f>SUM(D25+F25+H25+J25+L25+N25)</f>
        <v>12000000</v>
      </c>
      <c r="C25" s="24"/>
      <c r="D25" s="21">
        <v>3000000</v>
      </c>
      <c r="E25" s="21"/>
      <c r="F25" s="23">
        <v>3000000</v>
      </c>
      <c r="G25" s="24"/>
      <c r="H25" s="23">
        <v>3000000</v>
      </c>
      <c r="I25" s="24"/>
      <c r="J25" s="23">
        <v>3000000</v>
      </c>
      <c r="K25" s="24"/>
      <c r="L25" s="23">
        <v>0</v>
      </c>
      <c r="M25" s="21"/>
      <c r="N25" s="23">
        <v>0</v>
      </c>
      <c r="O25" s="140"/>
      <c r="P25" s="161" t="s">
        <v>111</v>
      </c>
      <c r="Q25" s="37"/>
      <c r="R25" s="110"/>
      <c r="S25" s="104"/>
      <c r="T25" s="104"/>
      <c r="U25" s="104"/>
      <c r="V25" s="104"/>
      <c r="W25" s="104"/>
      <c r="X25" s="104"/>
      <c r="Y25" s="104"/>
      <c r="Z25" s="104"/>
      <c r="AA25" s="104"/>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row>
    <row r="26" spans="1:254" ht="16.5" thickBot="1" x14ac:dyDescent="0.3">
      <c r="A26" s="31" t="s">
        <v>88</v>
      </c>
      <c r="B26" s="4">
        <f>B23+B25</f>
        <v>12200000</v>
      </c>
      <c r="C26" s="24"/>
      <c r="D26" s="4">
        <f>SUM(D23:D25)</f>
        <v>3900000</v>
      </c>
      <c r="E26" s="28"/>
      <c r="F26" s="5">
        <f>SUM(F22:F25)</f>
        <v>3000000</v>
      </c>
      <c r="G26" s="28"/>
      <c r="H26" s="5">
        <f>SUM(H22:H25)</f>
        <v>3000000</v>
      </c>
      <c r="I26" s="28"/>
      <c r="J26" s="5">
        <f>SUM(J22:J25)</f>
        <v>3000000</v>
      </c>
      <c r="K26" s="28"/>
      <c r="L26" s="5">
        <f>SUM(L22:L25)</f>
        <v>0</v>
      </c>
      <c r="M26" s="24"/>
      <c r="N26" s="5">
        <f>SUM(N22:N25)</f>
        <v>0</v>
      </c>
      <c r="O26" s="141"/>
      <c r="P26" s="161" t="s">
        <v>112</v>
      </c>
      <c r="Q26" s="1"/>
      <c r="R26" s="115">
        <v>7840000</v>
      </c>
      <c r="S26" s="111" t="s">
        <v>128</v>
      </c>
      <c r="T26" s="104"/>
      <c r="U26" s="104"/>
      <c r="V26" s="104"/>
      <c r="W26" s="104"/>
      <c r="X26" s="104"/>
      <c r="Y26" s="104"/>
      <c r="Z26" s="104"/>
      <c r="AA26" s="104"/>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row>
    <row r="27" spans="1:254" ht="16.5" thickTop="1" x14ac:dyDescent="0.25">
      <c r="A27" s="31" t="s">
        <v>39</v>
      </c>
      <c r="B27" s="9"/>
      <c r="C27" s="24"/>
      <c r="D27" s="13">
        <v>7840000</v>
      </c>
      <c r="E27" s="28"/>
      <c r="F27" s="21"/>
      <c r="G27" s="28"/>
      <c r="H27" s="21"/>
      <c r="I27" s="28"/>
      <c r="J27" s="21"/>
      <c r="K27" s="28"/>
      <c r="L27" s="21"/>
      <c r="M27" s="24"/>
      <c r="N27" s="21"/>
      <c r="O27" s="141"/>
      <c r="P27" s="37"/>
      <c r="Q27" s="1"/>
      <c r="R27" s="110"/>
      <c r="S27" s="111" t="s">
        <v>51</v>
      </c>
      <c r="T27" s="104"/>
      <c r="U27" s="104"/>
      <c r="V27" s="104"/>
      <c r="W27" s="104"/>
      <c r="X27" s="104"/>
      <c r="Y27" s="104"/>
      <c r="Z27" s="104"/>
      <c r="AA27" s="104"/>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row>
    <row r="28" spans="1:254" ht="16.149999999999999" customHeight="1" x14ac:dyDescent="0.2">
      <c r="A28" s="24"/>
      <c r="B28" s="23"/>
      <c r="C28" s="24"/>
      <c r="D28" s="9"/>
      <c r="E28" s="28"/>
      <c r="F28" s="24"/>
      <c r="G28" s="21"/>
      <c r="H28" s="24"/>
      <c r="I28" s="24"/>
      <c r="J28" s="24"/>
      <c r="K28" s="24"/>
      <c r="L28" s="24"/>
      <c r="M28" s="24"/>
      <c r="N28" s="24"/>
      <c r="O28" s="140"/>
      <c r="P28" s="37"/>
      <c r="Q28" s="132"/>
      <c r="R28" s="110"/>
      <c r="S28" s="171" t="s">
        <v>60</v>
      </c>
      <c r="T28" s="171"/>
      <c r="U28" s="171"/>
      <c r="V28" s="171"/>
      <c r="W28" s="104"/>
      <c r="X28" s="104"/>
      <c r="Y28" s="104"/>
      <c r="Z28" s="104"/>
      <c r="AA28" s="104"/>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row>
    <row r="29" spans="1:254" ht="16.149999999999999" customHeight="1" thickBot="1" x14ac:dyDescent="0.25">
      <c r="A29" s="31" t="s">
        <v>40</v>
      </c>
      <c r="B29" s="20">
        <f>B12+B19+B26</f>
        <v>25603000</v>
      </c>
      <c r="C29" s="24"/>
      <c r="D29" s="11">
        <f>SUM(D12+D19+D26)</f>
        <v>15603000</v>
      </c>
      <c r="E29" s="28"/>
      <c r="F29" s="21"/>
      <c r="G29" s="29"/>
      <c r="H29" s="24"/>
      <c r="I29" s="24"/>
      <c r="J29" s="24"/>
      <c r="K29" s="24"/>
      <c r="L29" s="24"/>
      <c r="M29" s="24"/>
      <c r="N29" s="24"/>
      <c r="O29" s="140"/>
      <c r="P29" s="37"/>
      <c r="Q29" s="132"/>
      <c r="R29" s="110"/>
      <c r="S29" s="171"/>
      <c r="T29" s="171"/>
      <c r="U29" s="171"/>
      <c r="V29" s="171"/>
      <c r="W29" s="104"/>
      <c r="X29" s="104"/>
      <c r="Y29" s="104"/>
      <c r="Z29" s="104"/>
      <c r="AA29" s="104"/>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row>
    <row r="30" spans="1:254" ht="16.149999999999999" customHeight="1" thickTop="1" x14ac:dyDescent="0.2">
      <c r="A30" s="31"/>
      <c r="B30" s="91"/>
      <c r="C30" s="24"/>
      <c r="D30" s="13"/>
      <c r="E30" s="28"/>
      <c r="F30" s="21"/>
      <c r="G30" s="29"/>
      <c r="H30" s="24"/>
      <c r="I30" s="24"/>
      <c r="J30" s="24"/>
      <c r="K30" s="24"/>
      <c r="L30" s="24"/>
      <c r="M30" s="24"/>
      <c r="N30" s="24"/>
      <c r="O30" s="140"/>
      <c r="P30" s="37"/>
      <c r="Q30" s="132"/>
      <c r="R30" s="110"/>
      <c r="S30" s="104"/>
      <c r="T30" s="104"/>
      <c r="U30" s="104"/>
      <c r="V30" s="104"/>
      <c r="W30" s="104"/>
      <c r="X30" s="104"/>
      <c r="Y30" s="104"/>
      <c r="Z30" s="104"/>
      <c r="AA30" s="104"/>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row>
    <row r="31" spans="1:254" x14ac:dyDescent="0.2">
      <c r="A31" s="31" t="s">
        <v>96</v>
      </c>
      <c r="B31" s="89"/>
      <c r="C31" s="24"/>
      <c r="D31" s="89">
        <v>44910000</v>
      </c>
      <c r="E31" s="21"/>
      <c r="F31" s="23"/>
      <c r="G31" s="24"/>
      <c r="H31" s="23"/>
      <c r="I31" s="24"/>
      <c r="J31" s="23"/>
      <c r="K31" s="24"/>
      <c r="L31" s="23"/>
      <c r="M31" s="21"/>
      <c r="N31" s="23"/>
      <c r="O31" s="141"/>
      <c r="P31" s="37"/>
      <c r="Q31" s="1"/>
      <c r="R31" s="110"/>
      <c r="S31" s="104"/>
      <c r="T31" s="104"/>
      <c r="U31" s="104"/>
      <c r="V31" s="104"/>
      <c r="W31" s="104"/>
      <c r="X31" s="104"/>
      <c r="Y31" s="104"/>
      <c r="Z31" s="104"/>
      <c r="AA31" s="104"/>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row>
    <row r="32" spans="1:254" ht="16.149999999999999" customHeight="1" x14ac:dyDescent="0.2">
      <c r="A32" s="93" t="s">
        <v>93</v>
      </c>
      <c r="B32" s="23"/>
      <c r="C32" s="24"/>
      <c r="D32" s="95">
        <f>D12+D19+D26</f>
        <v>15603000</v>
      </c>
      <c r="E32" s="21"/>
      <c r="F32" s="23"/>
      <c r="G32" s="24"/>
      <c r="H32" s="23"/>
      <c r="I32" s="24"/>
      <c r="J32" s="23"/>
      <c r="K32" s="24"/>
      <c r="L32" s="23"/>
      <c r="M32" s="21"/>
      <c r="N32" s="23"/>
      <c r="O32" s="141"/>
      <c r="Q32" s="1"/>
      <c r="R32" s="102"/>
      <c r="S32" s="104"/>
      <c r="T32" s="104"/>
      <c r="U32" s="104"/>
      <c r="V32" s="104"/>
      <c r="W32" s="104"/>
      <c r="X32" s="104"/>
      <c r="Y32" s="104"/>
      <c r="Z32" s="104"/>
      <c r="AA32" s="104"/>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row>
    <row r="33" spans="1:254" s="75" customFormat="1" x14ac:dyDescent="0.2">
      <c r="A33" s="31" t="s">
        <v>42</v>
      </c>
      <c r="B33" s="38"/>
      <c r="C33" s="38"/>
      <c r="D33" s="96">
        <f>D32/D31</f>
        <v>0.34742818971275885</v>
      </c>
      <c r="E33" s="21"/>
      <c r="F33" s="23"/>
      <c r="G33" s="24"/>
      <c r="H33" s="23"/>
      <c r="I33" s="24"/>
      <c r="J33" s="23"/>
      <c r="K33" s="24"/>
      <c r="L33" s="23"/>
      <c r="M33" s="21"/>
      <c r="N33" s="23"/>
      <c r="O33" s="140"/>
      <c r="Q33" s="132"/>
      <c r="R33" s="117"/>
      <c r="S33" s="100"/>
      <c r="T33" s="100"/>
      <c r="U33" s="100"/>
      <c r="V33" s="100"/>
      <c r="W33" s="100"/>
      <c r="X33" s="100"/>
      <c r="Y33" s="100"/>
      <c r="Z33" s="100"/>
      <c r="AA33" s="100"/>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c r="IR33" s="74"/>
      <c r="IS33" s="74"/>
      <c r="IT33" s="74"/>
    </row>
    <row r="34" spans="1:254" ht="16.899999999999999" customHeight="1" thickBot="1" x14ac:dyDescent="0.25">
      <c r="A34" s="31"/>
      <c r="B34" s="38"/>
      <c r="C34" s="38"/>
      <c r="D34" s="94"/>
      <c r="E34" s="24"/>
      <c r="F34" s="24"/>
      <c r="G34" s="25"/>
      <c r="H34" s="24"/>
      <c r="I34" s="24"/>
      <c r="J34" s="24"/>
      <c r="K34" s="24"/>
      <c r="L34" s="24"/>
      <c r="M34" s="24"/>
      <c r="N34" s="24"/>
      <c r="O34" s="138"/>
      <c r="Q34" s="130"/>
      <c r="R34" s="112"/>
      <c r="S34" s="101" t="s">
        <v>29</v>
      </c>
      <c r="T34" s="101"/>
      <c r="U34" s="101"/>
      <c r="V34" s="101"/>
      <c r="W34" s="101"/>
      <c r="X34" s="101"/>
      <c r="Y34" s="101"/>
      <c r="Z34" s="101"/>
      <c r="AA34" s="101"/>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row>
    <row r="35" spans="1:254" ht="9" customHeight="1" x14ac:dyDescent="0.2">
      <c r="A35" s="78"/>
      <c r="B35" s="79"/>
      <c r="C35" s="80"/>
      <c r="D35" s="79"/>
      <c r="E35" s="81"/>
      <c r="F35" s="79"/>
      <c r="G35" s="78"/>
      <c r="H35" s="79"/>
      <c r="I35" s="78"/>
      <c r="J35" s="79"/>
      <c r="K35" s="78"/>
      <c r="L35" s="79"/>
      <c r="M35" s="81"/>
      <c r="N35" s="79"/>
      <c r="O35" s="139"/>
      <c r="Q35" s="131"/>
      <c r="R35" s="98"/>
      <c r="S35" s="99"/>
      <c r="T35" s="99"/>
      <c r="U35" s="99"/>
      <c r="V35" s="99"/>
      <c r="W35" s="99"/>
      <c r="X35" s="99"/>
      <c r="Y35" s="99"/>
      <c r="Z35" s="99"/>
      <c r="AA35" s="99"/>
    </row>
    <row r="36" spans="1:254" ht="15.75" x14ac:dyDescent="0.2">
      <c r="A36" s="76"/>
      <c r="B36" s="172" t="s">
        <v>4</v>
      </c>
      <c r="C36" s="172"/>
      <c r="D36" s="172"/>
      <c r="E36" s="172"/>
      <c r="F36" s="172"/>
      <c r="G36" s="172"/>
      <c r="H36" s="172"/>
      <c r="I36" s="172"/>
      <c r="J36" s="172"/>
      <c r="K36" s="172"/>
      <c r="L36" s="172"/>
      <c r="M36" s="172"/>
      <c r="N36" s="172"/>
      <c r="R36" s="110"/>
      <c r="S36" s="104"/>
      <c r="T36" s="104"/>
      <c r="U36" s="104"/>
      <c r="V36" s="104"/>
      <c r="W36" s="104"/>
      <c r="X36" s="104"/>
      <c r="Y36" s="104"/>
      <c r="Z36" s="104"/>
      <c r="AA36" s="104"/>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row>
    <row r="37" spans="1:254" ht="18" x14ac:dyDescent="0.25">
      <c r="A37" s="148" t="s">
        <v>5</v>
      </c>
      <c r="B37" s="64" t="s">
        <v>2</v>
      </c>
      <c r="C37" s="32"/>
      <c r="D37" s="18">
        <v>2016</v>
      </c>
      <c r="E37" s="19"/>
      <c r="F37" s="18">
        <v>2017</v>
      </c>
      <c r="G37" s="19"/>
      <c r="H37" s="18">
        <v>2018</v>
      </c>
      <c r="I37" s="97"/>
      <c r="J37" s="18">
        <v>2019</v>
      </c>
      <c r="K37" s="97"/>
      <c r="L37" s="18">
        <v>2020</v>
      </c>
      <c r="M37" s="97"/>
      <c r="N37" s="65">
        <v>2021</v>
      </c>
      <c r="O37" s="141"/>
      <c r="P37" s="124"/>
      <c r="Q37" s="1"/>
      <c r="R37" s="110"/>
      <c r="S37" s="104"/>
      <c r="T37" s="104"/>
      <c r="U37" s="104"/>
      <c r="V37" s="104"/>
      <c r="W37" s="104"/>
      <c r="X37" s="104"/>
      <c r="Y37" s="104"/>
      <c r="Z37" s="104"/>
      <c r="AA37" s="104"/>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row>
    <row r="38" spans="1:254" x14ac:dyDescent="0.2">
      <c r="A38" s="24" t="s">
        <v>11</v>
      </c>
      <c r="B38" s="21">
        <f>SUM(D38+F38+H38+J38+L38+N38)</f>
        <v>216000</v>
      </c>
      <c r="C38" s="24"/>
      <c r="D38" s="21">
        <f>D40-D39</f>
        <v>216000</v>
      </c>
      <c r="E38" s="24"/>
      <c r="F38" s="23"/>
      <c r="G38" s="28"/>
      <c r="H38" s="23"/>
      <c r="I38" s="28"/>
      <c r="J38" s="23"/>
      <c r="K38" s="28"/>
      <c r="L38" s="23"/>
      <c r="M38" s="28"/>
      <c r="N38" s="23"/>
      <c r="O38" s="141"/>
      <c r="P38" s="124"/>
      <c r="Q38" s="1"/>
      <c r="R38" s="102" t="s">
        <v>120</v>
      </c>
      <c r="S38" s="104"/>
      <c r="T38" s="104"/>
      <c r="U38" s="104"/>
      <c r="V38" s="104"/>
      <c r="W38" s="104"/>
      <c r="X38" s="104"/>
      <c r="Y38" s="104"/>
      <c r="Z38" s="104"/>
      <c r="AA38" s="104"/>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row>
    <row r="39" spans="1:254" x14ac:dyDescent="0.2">
      <c r="A39" s="24" t="s">
        <v>16</v>
      </c>
      <c r="B39" s="21">
        <f>SUM(D39+F39+H39+J39+L39+N39)</f>
        <v>0</v>
      </c>
      <c r="C39" s="24"/>
      <c r="D39" s="21">
        <v>0</v>
      </c>
      <c r="E39" s="24"/>
      <c r="F39" s="23"/>
      <c r="G39" s="28"/>
      <c r="H39" s="23"/>
      <c r="I39" s="28"/>
      <c r="J39" s="23"/>
      <c r="K39" s="28"/>
      <c r="L39" s="23"/>
      <c r="M39" s="28"/>
      <c r="N39" s="23"/>
      <c r="O39" s="141"/>
      <c r="P39" s="124"/>
      <c r="Q39" s="1"/>
      <c r="R39" s="102" t="s">
        <v>86</v>
      </c>
      <c r="S39" s="104"/>
      <c r="T39" s="104"/>
      <c r="U39" s="104"/>
      <c r="V39" s="104"/>
      <c r="W39" s="104"/>
      <c r="X39" s="104"/>
      <c r="Y39" s="104"/>
      <c r="Z39" s="104"/>
      <c r="AA39" s="104"/>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row>
    <row r="40" spans="1:254" x14ac:dyDescent="0.2">
      <c r="A40" s="92" t="s">
        <v>41</v>
      </c>
      <c r="B40" s="21">
        <f>SUM(D40+F40+H40+J40+L40+N40)</f>
        <v>216000</v>
      </c>
      <c r="C40" s="31"/>
      <c r="D40" s="89">
        <v>216000</v>
      </c>
      <c r="E40" s="24"/>
      <c r="F40" s="23"/>
      <c r="G40" s="28"/>
      <c r="H40" s="23"/>
      <c r="I40" s="28"/>
      <c r="J40" s="23"/>
      <c r="K40" s="28"/>
      <c r="L40" s="23"/>
      <c r="M40" s="28"/>
      <c r="N40" s="23"/>
      <c r="O40" s="140"/>
      <c r="P40" s="124"/>
      <c r="Q40" s="132"/>
      <c r="R40" s="102" t="s">
        <v>81</v>
      </c>
      <c r="S40" s="104"/>
      <c r="T40" s="104"/>
      <c r="U40" s="104"/>
      <c r="V40" s="104"/>
      <c r="W40" s="104"/>
      <c r="X40" s="104"/>
      <c r="Y40" s="104"/>
      <c r="Z40" s="104"/>
      <c r="AA40" s="104"/>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row>
    <row r="41" spans="1:254" x14ac:dyDescent="0.2">
      <c r="A41" s="92"/>
      <c r="B41" s="21"/>
      <c r="C41" s="24"/>
      <c r="D41" s="21"/>
      <c r="E41" s="24"/>
      <c r="F41" s="23"/>
      <c r="G41" s="28"/>
      <c r="H41" s="23"/>
      <c r="I41" s="28"/>
      <c r="J41" s="23"/>
      <c r="K41" s="28"/>
      <c r="L41" s="23"/>
      <c r="M41" s="28"/>
      <c r="N41" s="23"/>
      <c r="O41" s="140"/>
      <c r="P41" s="124"/>
      <c r="Q41" s="132"/>
      <c r="R41" s="102" t="s">
        <v>87</v>
      </c>
      <c r="S41" s="104"/>
      <c r="T41" s="104"/>
      <c r="U41" s="104"/>
      <c r="V41" s="104"/>
      <c r="W41" s="104"/>
      <c r="X41" s="104"/>
      <c r="Y41" s="104"/>
      <c r="Z41" s="104"/>
      <c r="AA41" s="104"/>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row>
    <row r="42" spans="1:254" x14ac:dyDescent="0.2">
      <c r="A42" s="31" t="s">
        <v>17</v>
      </c>
      <c r="B42" s="21"/>
      <c r="C42" s="24"/>
      <c r="D42" s="21"/>
      <c r="E42" s="24"/>
      <c r="F42" s="23"/>
      <c r="G42" s="24"/>
      <c r="H42" s="23"/>
      <c r="I42" s="24"/>
      <c r="J42" s="23"/>
      <c r="K42" s="24"/>
      <c r="L42" s="23"/>
      <c r="M42" s="21"/>
      <c r="N42" s="23"/>
      <c r="O42" s="140"/>
      <c r="P42" s="124"/>
      <c r="Q42" s="132"/>
      <c r="R42" s="104"/>
      <c r="S42" s="104"/>
      <c r="T42" s="104"/>
      <c r="U42" s="104"/>
      <c r="V42" s="104"/>
      <c r="W42" s="104"/>
      <c r="X42" s="104"/>
      <c r="Y42" s="104"/>
      <c r="Z42" s="104"/>
      <c r="AA42" s="104"/>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row>
    <row r="43" spans="1:254" x14ac:dyDescent="0.2">
      <c r="A43" s="24" t="s">
        <v>117</v>
      </c>
      <c r="B43" s="21">
        <f>SUM(D43+F43+H43+J43+L43+N43)</f>
        <v>16937355</v>
      </c>
      <c r="C43" s="22"/>
      <c r="D43" s="21">
        <v>14532000</v>
      </c>
      <c r="E43" s="22"/>
      <c r="F43" s="21">
        <v>2405355</v>
      </c>
      <c r="G43" s="22"/>
      <c r="H43" s="21">
        <v>0</v>
      </c>
      <c r="I43" s="22"/>
      <c r="J43" s="23">
        <v>0</v>
      </c>
      <c r="K43" s="22"/>
      <c r="L43" s="23">
        <v>0</v>
      </c>
      <c r="M43" s="22"/>
      <c r="N43" s="23">
        <v>0</v>
      </c>
      <c r="O43" s="140"/>
      <c r="P43" s="124"/>
      <c r="Q43" s="132"/>
      <c r="R43" s="104"/>
      <c r="S43" s="110"/>
      <c r="T43" s="104"/>
      <c r="U43" s="104"/>
      <c r="V43" s="104"/>
      <c r="W43" s="104"/>
      <c r="X43" s="104"/>
      <c r="Y43" s="104"/>
      <c r="Z43" s="104"/>
      <c r="AA43" s="104"/>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row>
    <row r="44" spans="1:254" x14ac:dyDescent="0.2">
      <c r="A44" s="24" t="s">
        <v>46</v>
      </c>
      <c r="B44" s="21">
        <f>SUM(D44+F44+H44+J44+L44+N44)</f>
        <v>1000000</v>
      </c>
      <c r="C44" s="21"/>
      <c r="D44" s="121">
        <v>1000000</v>
      </c>
      <c r="E44" s="122"/>
      <c r="F44" s="121">
        <v>0</v>
      </c>
      <c r="G44" s="22"/>
      <c r="H44" s="23">
        <v>0</v>
      </c>
      <c r="I44" s="22"/>
      <c r="J44" s="23">
        <v>0</v>
      </c>
      <c r="K44" s="22"/>
      <c r="L44" s="21">
        <v>0</v>
      </c>
      <c r="M44" s="24"/>
      <c r="N44" s="21">
        <v>0</v>
      </c>
      <c r="O44" s="140"/>
      <c r="P44" s="124"/>
      <c r="Q44" s="132"/>
      <c r="R44" s="102" t="s">
        <v>55</v>
      </c>
      <c r="S44" s="113"/>
      <c r="T44" s="99"/>
      <c r="U44" s="99"/>
      <c r="V44" s="99"/>
      <c r="W44" s="99"/>
      <c r="X44" s="99"/>
      <c r="Y44" s="99"/>
      <c r="Z44" s="99"/>
      <c r="AA44" s="99"/>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row>
    <row r="45" spans="1:254" x14ac:dyDescent="0.2">
      <c r="A45" s="24" t="s">
        <v>85</v>
      </c>
      <c r="B45" s="21">
        <f>SUM(D45+F45+H45+J45+L45+N45)</f>
        <v>15000000</v>
      </c>
      <c r="C45" s="21"/>
      <c r="D45" s="121">
        <v>0</v>
      </c>
      <c r="E45" s="122"/>
      <c r="F45" s="121">
        <v>3000000</v>
      </c>
      <c r="G45" s="22"/>
      <c r="H45" s="23">
        <v>3000000</v>
      </c>
      <c r="I45" s="22"/>
      <c r="J45" s="23">
        <v>3000000</v>
      </c>
      <c r="K45" s="22"/>
      <c r="L45" s="21">
        <v>3000000</v>
      </c>
      <c r="M45" s="24"/>
      <c r="N45" s="21">
        <v>3000000</v>
      </c>
      <c r="O45" s="140"/>
      <c r="P45" s="146" t="s">
        <v>119</v>
      </c>
      <c r="Q45" s="132"/>
      <c r="R45" s="113" t="s">
        <v>125</v>
      </c>
      <c r="S45" s="113"/>
      <c r="T45" s="99"/>
      <c r="U45" s="99"/>
      <c r="V45" s="99"/>
      <c r="W45" s="99"/>
      <c r="X45" s="99"/>
      <c r="Y45" s="99"/>
      <c r="Z45" s="99"/>
      <c r="AA45" s="99"/>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row>
    <row r="46" spans="1:254" x14ac:dyDescent="0.2">
      <c r="A46" s="31" t="s">
        <v>118</v>
      </c>
      <c r="B46" s="89">
        <f>SUM(B43:B45)</f>
        <v>32937355</v>
      </c>
      <c r="C46" s="22"/>
      <c r="D46" s="89">
        <f>SUM(D43:D45)</f>
        <v>15532000</v>
      </c>
      <c r="E46" s="31"/>
      <c r="F46" s="89">
        <f>SUM(F43:F45)</f>
        <v>5405355</v>
      </c>
      <c r="G46" s="123"/>
      <c r="H46" s="89">
        <f>SUM(H43:H45)</f>
        <v>3000000</v>
      </c>
      <c r="I46" s="31"/>
      <c r="J46" s="89">
        <f>SUM(J43:J45)</f>
        <v>3000000</v>
      </c>
      <c r="K46" s="31"/>
      <c r="L46" s="89">
        <f>SUM(L43:L45)</f>
        <v>3000000</v>
      </c>
      <c r="M46" s="31"/>
      <c r="N46" s="89">
        <f>SUM(N43:N45)</f>
        <v>3000000</v>
      </c>
      <c r="O46" s="140"/>
      <c r="P46" s="146">
        <f>SUM(D46:N46)</f>
        <v>32937355</v>
      </c>
      <c r="Q46" s="132"/>
      <c r="R46" s="113"/>
      <c r="S46" s="113"/>
      <c r="T46" s="99"/>
      <c r="U46" s="99"/>
      <c r="V46" s="99"/>
      <c r="W46" s="99"/>
      <c r="X46" s="99"/>
      <c r="Y46" s="99"/>
      <c r="Z46" s="99"/>
      <c r="AA46" s="99"/>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row>
    <row r="47" spans="1:254" x14ac:dyDescent="0.2">
      <c r="A47" s="31"/>
      <c r="B47" s="89"/>
      <c r="C47" s="22"/>
      <c r="D47" s="89"/>
      <c r="E47" s="31"/>
      <c r="F47" s="89"/>
      <c r="G47" s="123"/>
      <c r="H47" s="89"/>
      <c r="I47" s="31"/>
      <c r="J47" s="89"/>
      <c r="K47" s="31"/>
      <c r="L47" s="89"/>
      <c r="M47" s="31"/>
      <c r="N47" s="89"/>
      <c r="O47" s="140"/>
      <c r="P47" s="124"/>
      <c r="Q47" s="132"/>
      <c r="R47" s="102" t="s">
        <v>80</v>
      </c>
      <c r="S47" s="113"/>
      <c r="T47" s="99"/>
      <c r="U47" s="99"/>
      <c r="V47" s="99"/>
      <c r="W47" s="99"/>
      <c r="X47" s="99"/>
      <c r="Y47" s="99"/>
      <c r="Z47" s="99"/>
      <c r="AA47" s="99"/>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row>
    <row r="48" spans="1:254" x14ac:dyDescent="0.2">
      <c r="A48" s="24" t="s">
        <v>47</v>
      </c>
      <c r="B48" s="21">
        <v>3000000</v>
      </c>
      <c r="C48" s="24"/>
      <c r="D48" s="21">
        <v>1500000</v>
      </c>
      <c r="E48" s="24"/>
      <c r="F48" s="21">
        <v>1500000</v>
      </c>
      <c r="G48" s="24"/>
      <c r="H48" s="21">
        <v>0</v>
      </c>
      <c r="I48" s="24"/>
      <c r="J48" s="21">
        <v>0</v>
      </c>
      <c r="K48" s="24"/>
      <c r="L48" s="21">
        <v>0</v>
      </c>
      <c r="M48" s="24"/>
      <c r="N48" s="21">
        <v>0</v>
      </c>
      <c r="O48" s="142"/>
      <c r="P48" s="124"/>
      <c r="Q48" s="1"/>
      <c r="R48" s="113"/>
      <c r="S48" s="113"/>
      <c r="T48" s="99"/>
      <c r="U48" s="99"/>
      <c r="V48" s="99"/>
      <c r="W48" s="99"/>
      <c r="X48" s="99"/>
      <c r="Y48" s="99"/>
      <c r="Z48" s="99"/>
      <c r="AA48" s="99"/>
    </row>
    <row r="49" spans="1:27" ht="16.5" thickBot="1" x14ac:dyDescent="0.3">
      <c r="A49" s="31" t="s">
        <v>94</v>
      </c>
      <c r="B49" s="145">
        <f>SUM(B40+B46+B48)</f>
        <v>36153355</v>
      </c>
      <c r="C49" s="31"/>
      <c r="D49" s="145">
        <f>SUM(D40+D46+D48)</f>
        <v>17248000</v>
      </c>
      <c r="E49" s="88"/>
      <c r="F49" s="145">
        <f>SUM(F46+F48)</f>
        <v>6905355</v>
      </c>
      <c r="G49" s="88"/>
      <c r="H49" s="145">
        <f>SUM(H46+H48)</f>
        <v>3000000</v>
      </c>
      <c r="I49" s="88"/>
      <c r="J49" s="145">
        <f>SUM(J46+J48)</f>
        <v>3000000</v>
      </c>
      <c r="K49" s="88"/>
      <c r="L49" s="145">
        <f>SUM(L46+L48)</f>
        <v>3000000</v>
      </c>
      <c r="M49" s="31"/>
      <c r="N49" s="145">
        <f>SUM(N46+N48)</f>
        <v>3000000</v>
      </c>
      <c r="O49" s="142"/>
      <c r="P49" s="124"/>
      <c r="Q49" s="1"/>
      <c r="R49" s="113"/>
      <c r="S49" s="113"/>
      <c r="T49" s="99"/>
      <c r="U49" s="99"/>
      <c r="V49" s="99"/>
      <c r="W49" s="99"/>
      <c r="X49" s="99"/>
      <c r="Y49" s="99"/>
      <c r="Z49" s="99"/>
      <c r="AA49" s="99"/>
    </row>
    <row r="50" spans="1:27" ht="17.25" customHeight="1" thickTop="1" x14ac:dyDescent="0.2">
      <c r="A50" s="24"/>
      <c r="B50" s="24"/>
      <c r="C50" s="24"/>
      <c r="D50" s="33"/>
      <c r="E50" s="28"/>
      <c r="F50" s="9"/>
      <c r="G50" s="28"/>
      <c r="H50" s="9"/>
      <c r="I50" s="28"/>
      <c r="J50" s="9"/>
      <c r="K50" s="28"/>
      <c r="L50" s="9"/>
      <c r="M50" s="24"/>
      <c r="N50" s="9"/>
      <c r="O50" s="143"/>
      <c r="P50" s="125"/>
      <c r="Q50" s="6"/>
      <c r="R50" s="113"/>
      <c r="S50" s="113"/>
      <c r="T50" s="99"/>
      <c r="U50" s="99"/>
      <c r="V50" s="99"/>
      <c r="W50" s="99"/>
      <c r="X50" s="99"/>
      <c r="Y50" s="99"/>
      <c r="Z50" s="99"/>
      <c r="AA50" s="99"/>
    </row>
    <row r="51" spans="1:27" ht="15.75" thickBot="1" x14ac:dyDescent="0.25">
      <c r="A51" s="31" t="s">
        <v>95</v>
      </c>
      <c r="B51" s="24"/>
      <c r="C51" s="24"/>
      <c r="D51" s="90">
        <v>44910000</v>
      </c>
      <c r="E51" s="28"/>
      <c r="F51" s="9"/>
      <c r="G51" s="28"/>
      <c r="H51" s="9"/>
      <c r="I51" s="28"/>
      <c r="J51" s="9"/>
      <c r="K51" s="28"/>
      <c r="L51" s="9"/>
      <c r="M51" s="24"/>
      <c r="N51" s="9"/>
      <c r="O51" s="143"/>
      <c r="P51" s="125"/>
      <c r="Q51" s="6"/>
      <c r="R51" s="102" t="s">
        <v>59</v>
      </c>
      <c r="S51" s="99"/>
      <c r="T51" s="99"/>
      <c r="U51" s="99"/>
      <c r="V51" s="99"/>
      <c r="W51" s="99"/>
      <c r="X51" s="99"/>
      <c r="Y51" s="99"/>
      <c r="Z51" s="99"/>
      <c r="AA51" s="99"/>
    </row>
    <row r="52" spans="1:27" ht="12" customHeight="1" thickTop="1" x14ac:dyDescent="0.2">
      <c r="A52" s="24"/>
      <c r="B52" s="24"/>
      <c r="C52" s="24"/>
      <c r="D52"/>
      <c r="E52" s="28"/>
      <c r="F52" s="9"/>
      <c r="G52" s="28"/>
      <c r="H52" s="9"/>
      <c r="I52" s="28"/>
      <c r="J52" s="9"/>
      <c r="K52" s="28"/>
      <c r="L52" s="9"/>
      <c r="M52" s="24"/>
      <c r="N52" s="9"/>
      <c r="O52" s="143"/>
      <c r="P52" s="125"/>
      <c r="Q52" s="6"/>
      <c r="R52" s="102" t="s">
        <v>9</v>
      </c>
      <c r="S52" s="99"/>
      <c r="T52" s="99"/>
      <c r="U52" s="99"/>
      <c r="V52" s="99"/>
      <c r="W52" s="99"/>
      <c r="X52" s="99"/>
      <c r="Y52" s="99"/>
      <c r="Z52" s="99"/>
      <c r="AA52" s="99"/>
    </row>
    <row r="53" spans="1:27" ht="15.75" thickBot="1" x14ac:dyDescent="0.25">
      <c r="A53" s="66" t="s">
        <v>21</v>
      </c>
      <c r="B53" s="24"/>
      <c r="C53" s="24"/>
      <c r="D53" s="12">
        <f>D49/D51</f>
        <v>0.38405700289467826</v>
      </c>
      <c r="E53" s="38"/>
      <c r="F53" s="24"/>
      <c r="G53" s="24"/>
      <c r="H53" s="24"/>
      <c r="I53" s="24"/>
      <c r="J53" s="24"/>
      <c r="K53" s="24"/>
      <c r="L53" s="24"/>
      <c r="M53" s="24"/>
      <c r="N53" s="24"/>
      <c r="O53" s="143"/>
      <c r="P53" s="125"/>
      <c r="Q53" s="6"/>
      <c r="R53" s="98"/>
      <c r="S53" s="99"/>
      <c r="T53" s="99"/>
      <c r="U53" s="99"/>
      <c r="V53" s="99"/>
      <c r="W53" s="99"/>
      <c r="X53" s="99"/>
      <c r="Y53" s="99"/>
      <c r="Z53" s="99"/>
      <c r="AA53" s="99"/>
    </row>
    <row r="54" spans="1:27" ht="16.5" thickTop="1" thickBot="1" x14ac:dyDescent="0.25">
      <c r="A54" s="38"/>
      <c r="B54" s="38"/>
      <c r="C54" s="38"/>
      <c r="D54" s="38"/>
      <c r="E54" s="38"/>
      <c r="F54" s="34"/>
      <c r="G54" s="35"/>
      <c r="H54" s="35"/>
      <c r="I54" s="35"/>
      <c r="J54" s="35"/>
      <c r="K54" s="35"/>
      <c r="L54" s="35"/>
      <c r="M54" s="35"/>
      <c r="N54" s="35"/>
      <c r="O54" s="143"/>
      <c r="P54" s="125"/>
      <c r="Q54" s="6"/>
      <c r="R54" s="98"/>
      <c r="S54" s="99"/>
      <c r="T54" s="99"/>
      <c r="U54" s="99"/>
      <c r="V54" s="99"/>
      <c r="W54" s="99"/>
      <c r="X54" s="99"/>
      <c r="Y54" s="99"/>
      <c r="Z54" s="99"/>
      <c r="AA54" s="99"/>
    </row>
    <row r="55" spans="1:27" ht="13.5" customHeight="1" thickTop="1" x14ac:dyDescent="0.2">
      <c r="A55" s="82"/>
      <c r="B55" s="83"/>
      <c r="C55" s="83"/>
      <c r="D55" s="84"/>
      <c r="E55" s="85"/>
      <c r="F55" s="173" t="s">
        <v>25</v>
      </c>
      <c r="G55" s="174"/>
      <c r="H55" s="174"/>
      <c r="I55" s="174"/>
      <c r="J55" s="174"/>
      <c r="K55" s="174"/>
      <c r="L55" s="174"/>
      <c r="M55" s="174"/>
      <c r="N55" s="174"/>
      <c r="O55" s="143"/>
      <c r="P55" s="125"/>
      <c r="Q55" s="6"/>
      <c r="R55" s="98"/>
      <c r="S55" s="99"/>
      <c r="T55" s="99"/>
      <c r="U55" s="99"/>
      <c r="V55" s="99"/>
      <c r="W55" s="99"/>
      <c r="X55" s="99"/>
      <c r="Y55" s="99"/>
      <c r="Z55" s="99"/>
      <c r="AA55" s="99"/>
    </row>
    <row r="56" spans="1:27" x14ac:dyDescent="0.2">
      <c r="A56" s="59" t="s">
        <v>18</v>
      </c>
      <c r="B56" s="44"/>
      <c r="C56" s="46"/>
      <c r="D56" s="44"/>
      <c r="E56" s="47"/>
      <c r="F56" s="27" t="s">
        <v>64</v>
      </c>
      <c r="G56" s="24"/>
      <c r="H56" s="24"/>
      <c r="I56" s="24"/>
      <c r="J56" s="24"/>
      <c r="K56" s="24"/>
      <c r="L56" s="24"/>
      <c r="M56" s="24"/>
      <c r="N56" s="24"/>
      <c r="R56" s="113"/>
      <c r="S56" s="99"/>
      <c r="T56" s="113"/>
      <c r="U56" s="99"/>
      <c r="V56" s="99"/>
      <c r="W56" s="99"/>
      <c r="X56" s="99"/>
      <c r="Y56" s="99"/>
      <c r="Z56" s="99"/>
      <c r="AA56" s="99"/>
    </row>
    <row r="57" spans="1:27" ht="15.75" thickBot="1" x14ac:dyDescent="0.25">
      <c r="A57" s="44" t="s">
        <v>19</v>
      </c>
      <c r="B57" s="40">
        <f>B46</f>
        <v>32937355</v>
      </c>
      <c r="C57" s="46"/>
      <c r="D57" s="41" t="s">
        <v>26</v>
      </c>
      <c r="E57" s="47"/>
      <c r="F57" s="26" t="s">
        <v>62</v>
      </c>
      <c r="G57" s="24"/>
      <c r="H57" s="24"/>
      <c r="I57" s="24"/>
      <c r="J57" s="24"/>
      <c r="K57" s="24"/>
      <c r="L57" s="24"/>
      <c r="M57" s="24"/>
      <c r="N57" s="24"/>
      <c r="R57" s="99"/>
      <c r="S57" s="99"/>
      <c r="T57" s="113"/>
      <c r="U57" s="99"/>
      <c r="V57" s="99"/>
      <c r="W57" s="99"/>
      <c r="X57" s="99"/>
      <c r="Y57" s="99"/>
      <c r="Z57" s="99"/>
      <c r="AA57" s="99"/>
    </row>
    <row r="58" spans="1:27" ht="15.75" thickTop="1" x14ac:dyDescent="0.2">
      <c r="A58" s="44" t="s">
        <v>6</v>
      </c>
      <c r="B58" s="48"/>
      <c r="C58" s="49"/>
      <c r="D58" s="50">
        <f>B57/45921333</f>
        <v>0.71725607355518184</v>
      </c>
      <c r="E58" s="51"/>
      <c r="F58" s="26" t="s">
        <v>76</v>
      </c>
      <c r="G58" s="24"/>
      <c r="H58" s="24"/>
      <c r="I58" s="24"/>
      <c r="J58" s="24"/>
      <c r="K58" s="24"/>
      <c r="L58" s="24"/>
      <c r="M58" s="24"/>
      <c r="N58" s="24"/>
      <c r="R58" s="98"/>
      <c r="S58" s="99"/>
      <c r="T58" s="113"/>
      <c r="U58" s="99"/>
      <c r="V58" s="99"/>
      <c r="W58" s="99"/>
      <c r="X58" s="99"/>
      <c r="Y58" s="99"/>
      <c r="Z58" s="99"/>
      <c r="AA58" s="99"/>
    </row>
    <row r="59" spans="1:27" x14ac:dyDescent="0.2">
      <c r="A59" s="44" t="s">
        <v>20</v>
      </c>
      <c r="B59" s="49"/>
      <c r="C59" s="49"/>
      <c r="D59" s="50">
        <f>(+B57+B48)/45921333</f>
        <v>0.78258518758590911</v>
      </c>
      <c r="E59" s="52"/>
      <c r="F59" s="27" t="s">
        <v>65</v>
      </c>
      <c r="G59" s="24"/>
      <c r="H59" s="24"/>
      <c r="I59" s="24"/>
      <c r="J59" s="24"/>
      <c r="K59" s="24"/>
      <c r="L59" s="24"/>
      <c r="M59" s="24"/>
      <c r="N59" s="24"/>
      <c r="R59" s="98"/>
      <c r="S59" s="99"/>
      <c r="T59" s="113"/>
      <c r="U59" s="99"/>
      <c r="V59" s="99"/>
      <c r="W59" s="99"/>
      <c r="X59" s="99"/>
      <c r="Y59" s="99"/>
      <c r="Z59" s="99"/>
      <c r="AA59" s="99"/>
    </row>
    <row r="60" spans="1:27" x14ac:dyDescent="0.2">
      <c r="A60" s="59" t="s">
        <v>28</v>
      </c>
      <c r="B60" s="44"/>
      <c r="C60" s="44"/>
      <c r="D60" s="53">
        <v>0.5</v>
      </c>
      <c r="E60" s="52"/>
      <c r="F60" s="26" t="s">
        <v>63</v>
      </c>
      <c r="G60" s="24"/>
      <c r="H60" s="24"/>
      <c r="I60" s="24"/>
      <c r="J60" s="24"/>
      <c r="K60" s="24"/>
      <c r="L60" s="24"/>
      <c r="M60" s="24"/>
      <c r="N60" s="24"/>
      <c r="R60" s="98"/>
      <c r="S60" s="99"/>
      <c r="T60" s="113"/>
      <c r="U60" s="99"/>
      <c r="V60" s="99"/>
      <c r="W60" s="99"/>
      <c r="X60" s="99"/>
      <c r="Y60" s="99"/>
      <c r="Z60" s="99"/>
      <c r="AA60" s="99"/>
    </row>
    <row r="61" spans="1:27" x14ac:dyDescent="0.2">
      <c r="A61" s="44"/>
      <c r="B61" s="44"/>
      <c r="C61" s="44"/>
      <c r="D61" s="49"/>
      <c r="E61" s="52"/>
      <c r="F61" s="27" t="s">
        <v>66</v>
      </c>
      <c r="G61" s="24"/>
      <c r="H61" s="24"/>
      <c r="I61" s="24"/>
      <c r="J61" s="24"/>
      <c r="K61" s="24"/>
      <c r="L61" s="24"/>
      <c r="M61" s="24"/>
      <c r="N61" s="24"/>
      <c r="R61" s="98"/>
      <c r="S61" s="99"/>
      <c r="T61" s="113"/>
      <c r="U61" s="99"/>
      <c r="V61" s="99"/>
      <c r="W61" s="99"/>
      <c r="X61" s="99"/>
      <c r="Y61" s="99"/>
      <c r="Z61" s="99"/>
      <c r="AA61" s="99"/>
    </row>
    <row r="62" spans="1:27" ht="15.75" x14ac:dyDescent="0.25">
      <c r="A62" s="67" t="s">
        <v>7</v>
      </c>
      <c r="B62" s="54"/>
      <c r="C62" s="54"/>
      <c r="D62" s="55"/>
      <c r="E62" s="56"/>
      <c r="F62" s="26" t="s">
        <v>67</v>
      </c>
      <c r="G62" s="24"/>
      <c r="H62" s="24"/>
      <c r="I62" s="24"/>
      <c r="J62" s="24"/>
      <c r="K62" s="24"/>
      <c r="L62" s="24"/>
      <c r="M62" s="24"/>
      <c r="N62" s="24"/>
      <c r="R62" s="98"/>
      <c r="S62" s="99"/>
      <c r="T62" s="113"/>
      <c r="U62" s="99"/>
      <c r="V62" s="99"/>
      <c r="W62" s="99"/>
      <c r="X62" s="99"/>
      <c r="Y62" s="99"/>
      <c r="Z62" s="99"/>
      <c r="AA62" s="99"/>
    </row>
    <row r="63" spans="1:27" x14ac:dyDescent="0.2">
      <c r="A63" s="59" t="s">
        <v>8</v>
      </c>
      <c r="B63" s="49"/>
      <c r="C63" s="49"/>
      <c r="D63" s="57"/>
      <c r="E63" s="58"/>
      <c r="F63" s="26" t="s">
        <v>69</v>
      </c>
      <c r="G63" s="24"/>
      <c r="H63" s="24"/>
      <c r="I63" s="24"/>
      <c r="J63" s="24"/>
      <c r="K63" s="24"/>
      <c r="L63" s="24"/>
      <c r="M63" s="24"/>
      <c r="N63" s="24"/>
      <c r="R63" s="102" t="s">
        <v>50</v>
      </c>
      <c r="S63" s="99"/>
      <c r="T63" s="113"/>
      <c r="U63" s="99"/>
      <c r="V63" s="99"/>
      <c r="W63" s="99"/>
      <c r="X63" s="99"/>
      <c r="Y63" s="99"/>
      <c r="Z63" s="99"/>
      <c r="AA63" s="99"/>
    </row>
    <row r="64" spans="1:27" x14ac:dyDescent="0.2">
      <c r="A64" s="44" t="s">
        <v>22</v>
      </c>
      <c r="B64" s="44"/>
      <c r="C64" s="59"/>
      <c r="D64" s="60">
        <v>6.7699999999999996E-2</v>
      </c>
      <c r="E64" s="45"/>
      <c r="F64" s="26" t="s">
        <v>70</v>
      </c>
      <c r="G64" s="24"/>
      <c r="H64" s="24"/>
      <c r="I64" s="24"/>
      <c r="J64" s="24"/>
      <c r="K64" s="24"/>
      <c r="L64" s="24"/>
      <c r="M64" s="24"/>
      <c r="N64" s="24"/>
      <c r="R64" s="116" t="s">
        <v>32</v>
      </c>
      <c r="S64" s="99"/>
      <c r="T64" s="113"/>
      <c r="U64" s="99"/>
      <c r="V64" s="99"/>
      <c r="W64" s="99"/>
      <c r="X64" s="99"/>
      <c r="Y64" s="99"/>
      <c r="Z64" s="99"/>
      <c r="AA64" s="99"/>
    </row>
    <row r="65" spans="1:27" x14ac:dyDescent="0.2">
      <c r="A65" s="44" t="s">
        <v>23</v>
      </c>
      <c r="B65" s="44"/>
      <c r="C65" s="59"/>
      <c r="D65" s="60">
        <v>3.4799999999999998E-2</v>
      </c>
      <c r="E65" s="45"/>
      <c r="F65" s="26" t="s">
        <v>71</v>
      </c>
      <c r="G65" s="24"/>
      <c r="H65" s="24"/>
      <c r="I65" s="24"/>
      <c r="J65" s="24"/>
      <c r="K65" s="24"/>
      <c r="L65" s="24"/>
      <c r="M65" s="24"/>
      <c r="N65" s="24"/>
      <c r="R65" s="102" t="s">
        <v>56</v>
      </c>
      <c r="S65" s="99"/>
      <c r="T65" s="99"/>
      <c r="U65" s="99"/>
      <c r="V65" s="99"/>
      <c r="W65" s="99"/>
      <c r="X65" s="99"/>
      <c r="Y65" s="99"/>
      <c r="Z65" s="99"/>
      <c r="AA65" s="99"/>
    </row>
    <row r="66" spans="1:27" ht="15.75" thickBot="1" x14ac:dyDescent="0.25">
      <c r="A66" s="59" t="s">
        <v>24</v>
      </c>
      <c r="B66" s="44"/>
      <c r="C66" s="44"/>
      <c r="D66" s="42">
        <f>SUM(D64:D65)</f>
        <v>0.10249999999999999</v>
      </c>
      <c r="E66" s="45"/>
      <c r="F66" s="26" t="s">
        <v>73</v>
      </c>
      <c r="G66" s="24"/>
      <c r="H66" s="24"/>
      <c r="I66" s="24"/>
      <c r="J66" s="24"/>
      <c r="K66" s="24"/>
      <c r="L66" s="24"/>
      <c r="M66" s="24"/>
      <c r="N66" s="24"/>
      <c r="R66" s="98"/>
      <c r="S66" s="99"/>
      <c r="T66" s="99"/>
      <c r="U66" s="99"/>
      <c r="V66" s="99"/>
      <c r="W66" s="99"/>
      <c r="X66" s="99"/>
      <c r="Y66" s="99"/>
      <c r="Z66" s="99"/>
      <c r="AA66" s="99"/>
    </row>
    <row r="67" spans="1:27" ht="15.75" thickTop="1" x14ac:dyDescent="0.2">
      <c r="A67" s="44"/>
      <c r="B67" s="44"/>
      <c r="C67" s="44"/>
      <c r="D67" s="43"/>
      <c r="E67" s="45"/>
      <c r="F67" s="10" t="s">
        <v>72</v>
      </c>
      <c r="G67" s="24"/>
      <c r="H67" s="24"/>
      <c r="I67" s="24"/>
      <c r="J67" s="24"/>
      <c r="K67" s="24"/>
      <c r="L67" s="24"/>
      <c r="M67" s="24"/>
      <c r="N67" s="24"/>
      <c r="R67" s="114" t="s">
        <v>57</v>
      </c>
      <c r="S67" s="99"/>
      <c r="T67" s="99"/>
      <c r="U67" s="99"/>
      <c r="V67" s="99"/>
      <c r="W67" s="99"/>
      <c r="X67" s="99"/>
      <c r="Y67" s="99"/>
      <c r="Z67" s="99"/>
      <c r="AA67" s="99"/>
    </row>
    <row r="68" spans="1:27" x14ac:dyDescent="0.2">
      <c r="A68" s="59" t="s">
        <v>130</v>
      </c>
      <c r="B68" s="44"/>
      <c r="C68" s="46"/>
      <c r="D68" s="120">
        <v>-3.7999999999999999E-2</v>
      </c>
      <c r="E68" s="45"/>
      <c r="G68" s="24"/>
      <c r="H68" s="24"/>
      <c r="I68" s="24"/>
      <c r="J68" s="21"/>
      <c r="K68" s="24"/>
      <c r="L68" s="24"/>
      <c r="M68" s="24"/>
      <c r="N68" s="24"/>
      <c r="R68" s="102" t="s">
        <v>123</v>
      </c>
      <c r="S68" s="99"/>
      <c r="T68" s="99"/>
      <c r="U68" s="99"/>
      <c r="V68" s="99"/>
      <c r="W68" s="99"/>
      <c r="X68" s="99"/>
      <c r="Y68" s="99"/>
      <c r="Z68" s="99"/>
      <c r="AA68" s="99"/>
    </row>
    <row r="69" spans="1:27" x14ac:dyDescent="0.2">
      <c r="A69" s="54"/>
      <c r="B69" s="68"/>
      <c r="C69" s="69"/>
      <c r="E69" s="45"/>
      <c r="F69" s="26" t="s">
        <v>68</v>
      </c>
      <c r="G69" s="24"/>
      <c r="H69" s="24"/>
      <c r="I69" s="24"/>
      <c r="J69" s="61"/>
      <c r="K69" s="24"/>
      <c r="L69" s="24"/>
      <c r="M69" s="24"/>
      <c r="N69" s="24"/>
      <c r="R69" s="114" t="s">
        <v>22</v>
      </c>
      <c r="S69" s="99"/>
      <c r="T69" s="99"/>
      <c r="U69" s="99"/>
      <c r="V69" s="99"/>
      <c r="W69" s="99"/>
      <c r="X69" s="99"/>
      <c r="Y69" s="99"/>
      <c r="Z69" s="99"/>
      <c r="AA69" s="99"/>
    </row>
    <row r="70" spans="1:27" ht="15.75" thickBot="1" x14ac:dyDescent="0.25">
      <c r="A70" s="86"/>
      <c r="B70" s="86"/>
      <c r="C70" s="86"/>
      <c r="D70" s="86"/>
      <c r="E70" s="36"/>
      <c r="F70" s="62"/>
      <c r="G70" s="30"/>
      <c r="H70" s="30"/>
      <c r="I70" s="30"/>
      <c r="J70" s="63"/>
      <c r="K70" s="30"/>
      <c r="L70" s="30"/>
      <c r="M70" s="30"/>
      <c r="N70" s="30"/>
      <c r="R70" s="114" t="s">
        <v>23</v>
      </c>
      <c r="S70" s="99"/>
      <c r="T70" s="99"/>
      <c r="U70" s="99"/>
      <c r="V70" s="99"/>
      <c r="W70" s="99"/>
      <c r="X70" s="99"/>
      <c r="Y70" s="99"/>
      <c r="Z70" s="99"/>
      <c r="AA70" s="99"/>
    </row>
    <row r="71" spans="1:27" ht="15" customHeight="1" thickTop="1" x14ac:dyDescent="0.2">
      <c r="A71" s="8"/>
      <c r="B71" s="8"/>
      <c r="C71" s="8"/>
      <c r="D71" s="8"/>
      <c r="E71" s="3"/>
      <c r="F71" s="6"/>
      <c r="G71" s="6"/>
      <c r="H71" s="6"/>
      <c r="I71" s="6"/>
      <c r="J71" s="6"/>
      <c r="K71" s="6"/>
      <c r="L71" s="6"/>
      <c r="M71" s="6"/>
      <c r="N71" s="6"/>
      <c r="R71" s="102" t="s">
        <v>124</v>
      </c>
      <c r="S71" s="99"/>
      <c r="T71" s="99"/>
      <c r="U71" s="99"/>
      <c r="V71" s="99"/>
      <c r="W71" s="99"/>
      <c r="X71" s="99"/>
      <c r="Y71" s="99"/>
      <c r="Z71" s="99"/>
      <c r="AA71" s="99"/>
    </row>
    <row r="72" spans="1:27" x14ac:dyDescent="0.2">
      <c r="E72" s="7"/>
      <c r="G72" s="6"/>
      <c r="H72" s="6"/>
      <c r="I72" s="6"/>
      <c r="J72" s="6"/>
      <c r="K72" s="6"/>
      <c r="L72" s="6"/>
      <c r="M72" s="6"/>
      <c r="N72" s="1"/>
      <c r="R72" s="98"/>
      <c r="S72" s="99"/>
      <c r="T72" s="99"/>
      <c r="U72" s="99"/>
      <c r="V72" s="99"/>
      <c r="W72" s="99"/>
      <c r="X72" s="99"/>
      <c r="Y72" s="99"/>
      <c r="Z72" s="99"/>
      <c r="AA72" s="99"/>
    </row>
    <row r="73" spans="1:27" x14ac:dyDescent="0.2">
      <c r="E73" s="39"/>
      <c r="F73" s="6"/>
      <c r="G73" s="8"/>
      <c r="H73" s="8"/>
      <c r="I73" s="8"/>
      <c r="R73" s="98"/>
      <c r="S73" s="99"/>
      <c r="T73" s="99"/>
      <c r="U73" s="99"/>
      <c r="V73" s="99"/>
      <c r="W73" s="99"/>
      <c r="X73" s="99"/>
      <c r="Y73" s="99"/>
      <c r="Z73" s="99"/>
      <c r="AA73" s="99"/>
    </row>
    <row r="74" spans="1:27" x14ac:dyDescent="0.2">
      <c r="E74" s="8"/>
      <c r="R74" s="98"/>
      <c r="S74" s="99"/>
      <c r="T74" s="99"/>
      <c r="U74" s="99"/>
      <c r="V74" s="99"/>
      <c r="W74" s="99"/>
      <c r="X74" s="99"/>
      <c r="Y74" s="99"/>
      <c r="Z74" s="99"/>
      <c r="AA74" s="99"/>
    </row>
    <row r="75" spans="1:27" x14ac:dyDescent="0.2">
      <c r="R75" s="98"/>
      <c r="S75" s="99"/>
      <c r="T75" s="99"/>
      <c r="U75" s="99"/>
      <c r="V75" s="99"/>
      <c r="W75" s="99"/>
      <c r="X75" s="99"/>
      <c r="Y75" s="99"/>
      <c r="Z75" s="99"/>
      <c r="AA75" s="99"/>
    </row>
    <row r="76" spans="1:27" x14ac:dyDescent="0.2">
      <c r="R76" s="98"/>
      <c r="S76" s="99"/>
      <c r="T76" s="99"/>
      <c r="U76" s="99"/>
      <c r="V76" s="99"/>
      <c r="W76" s="99"/>
      <c r="X76" s="99"/>
      <c r="Y76" s="99"/>
      <c r="Z76" s="99"/>
      <c r="AA76" s="99"/>
    </row>
    <row r="77" spans="1:27" x14ac:dyDescent="0.2">
      <c r="R77" s="98"/>
      <c r="S77" s="99"/>
      <c r="T77" s="99"/>
      <c r="U77" s="99"/>
      <c r="V77" s="99"/>
      <c r="W77" s="99"/>
      <c r="X77" s="99"/>
      <c r="Y77" s="99"/>
      <c r="Z77" s="99"/>
      <c r="AA77" s="99"/>
    </row>
    <row r="78" spans="1:27" x14ac:dyDescent="0.2">
      <c r="R78" s="98"/>
      <c r="S78" s="99"/>
      <c r="T78" s="99"/>
      <c r="U78" s="99"/>
      <c r="V78" s="99"/>
      <c r="W78" s="99"/>
      <c r="X78" s="99"/>
      <c r="Y78" s="99"/>
      <c r="Z78" s="99"/>
      <c r="AA78" s="99"/>
    </row>
    <row r="79" spans="1:27" x14ac:dyDescent="0.2">
      <c r="R79" s="98"/>
      <c r="S79" s="99"/>
      <c r="T79" s="99"/>
      <c r="U79" s="99"/>
      <c r="V79" s="99"/>
      <c r="W79" s="99"/>
      <c r="X79" s="99"/>
      <c r="Y79" s="99"/>
      <c r="Z79" s="99"/>
      <c r="AA79" s="99"/>
    </row>
    <row r="80" spans="1:27" x14ac:dyDescent="0.2">
      <c r="R80" s="98"/>
      <c r="S80" s="99"/>
      <c r="T80" s="99"/>
      <c r="U80" s="99"/>
      <c r="V80" s="99"/>
      <c r="W80" s="99"/>
      <c r="X80" s="99"/>
      <c r="Y80" s="99"/>
      <c r="Z80" s="99"/>
      <c r="AA80" s="99"/>
    </row>
    <row r="81" spans="18:27" x14ac:dyDescent="0.2">
      <c r="R81" s="98"/>
      <c r="S81" s="99"/>
      <c r="T81" s="99"/>
      <c r="U81" s="99"/>
      <c r="V81" s="99"/>
      <c r="W81" s="99"/>
      <c r="X81" s="99"/>
      <c r="Y81" s="99"/>
      <c r="Z81" s="99"/>
      <c r="AA81" s="99"/>
    </row>
    <row r="82" spans="18:27" x14ac:dyDescent="0.2">
      <c r="R82" s="98"/>
      <c r="S82" s="99"/>
      <c r="T82" s="99"/>
      <c r="U82" s="99"/>
      <c r="V82" s="99"/>
      <c r="W82" s="99"/>
      <c r="X82" s="99"/>
      <c r="Y82" s="99"/>
      <c r="Z82" s="99"/>
      <c r="AA82" s="99"/>
    </row>
    <row r="83" spans="18:27" x14ac:dyDescent="0.2">
      <c r="R83" s="98"/>
      <c r="S83" s="99"/>
      <c r="T83" s="99"/>
      <c r="U83" s="99"/>
      <c r="V83" s="99"/>
      <c r="W83" s="99"/>
      <c r="X83" s="99"/>
      <c r="Y83" s="99"/>
      <c r="Z83" s="99"/>
      <c r="AA83" s="99"/>
    </row>
    <row r="84" spans="18:27" x14ac:dyDescent="0.2">
      <c r="R84" s="98"/>
      <c r="S84" s="99"/>
      <c r="T84" s="99"/>
      <c r="U84" s="99"/>
      <c r="V84" s="99"/>
      <c r="W84" s="99"/>
      <c r="X84" s="99"/>
      <c r="Y84" s="99"/>
      <c r="Z84" s="99"/>
      <c r="AA84" s="99"/>
    </row>
    <row r="85" spans="18:27" x14ac:dyDescent="0.2">
      <c r="R85" s="98"/>
      <c r="S85" s="99"/>
      <c r="T85" s="99"/>
      <c r="U85" s="99"/>
      <c r="V85" s="99"/>
      <c r="W85" s="99"/>
      <c r="X85" s="99"/>
      <c r="Y85" s="99"/>
      <c r="Z85" s="99"/>
      <c r="AA85" s="99"/>
    </row>
  </sheetData>
  <mergeCells count="8">
    <mergeCell ref="L1:N1"/>
    <mergeCell ref="P1:Q4"/>
    <mergeCell ref="R1:T1"/>
    <mergeCell ref="A3:A4"/>
    <mergeCell ref="B3:N3"/>
    <mergeCell ref="S28:V29"/>
    <mergeCell ref="B36:N36"/>
    <mergeCell ref="F55:N55"/>
  </mergeCells>
  <pageMargins left="1" right="0.5" top="0.25" bottom="0.25" header="0.5" footer="0.25"/>
  <pageSetup scale="50" orientation="landscape" r:id="rId1"/>
  <headerFooter alignWithMargins="0">
    <oddFooter>&amp;L&amp;8&amp;Z&amp;F&amp;R&amp;8Report Run &amp;D</oddFooter>
  </headerFooter>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85"/>
  <sheetViews>
    <sheetView showOutlineSymbols="0" zoomScale="87" zoomScaleNormal="87" workbookViewId="0">
      <selection activeCell="L2" sqref="L2"/>
    </sheetView>
  </sheetViews>
  <sheetFormatPr defaultColWidth="8.77734375" defaultRowHeight="15" x14ac:dyDescent="0.2"/>
  <cols>
    <col min="1" max="1" width="54.5546875" style="37" customWidth="1"/>
    <col min="2" max="2" width="12.77734375" style="37" customWidth="1"/>
    <col min="3" max="3" width="3.77734375" style="37" customWidth="1"/>
    <col min="4" max="4" width="12.77734375" style="37" customWidth="1"/>
    <col min="5" max="5" width="3.88671875" style="37" customWidth="1"/>
    <col min="6" max="6" width="12.77734375" style="37" customWidth="1"/>
    <col min="7" max="7" width="3.77734375" style="37" customWidth="1"/>
    <col min="8" max="8" width="12.77734375" style="37" customWidth="1"/>
    <col min="9" max="9" width="3.77734375" style="37" customWidth="1"/>
    <col min="10" max="10" width="12.77734375" style="37" customWidth="1"/>
    <col min="11" max="11" width="3.77734375" style="37" customWidth="1"/>
    <col min="12" max="12" width="12.77734375" style="37" customWidth="1"/>
    <col min="13" max="13" width="3.77734375" style="37" customWidth="1"/>
    <col min="14" max="14" width="12.77734375" style="37" customWidth="1"/>
    <col min="15" max="15" width="4.5546875" style="137" customWidth="1"/>
    <col min="16" max="16" width="11.109375" style="129" bestFit="1" customWidth="1"/>
    <col min="17" max="17" width="27.88671875" style="10" bestFit="1" customWidth="1"/>
    <col min="18" max="18" width="10.6640625" style="10" bestFit="1" customWidth="1"/>
    <col min="19" max="19" width="8.77734375" style="37"/>
    <col min="20" max="20" width="9" style="37" bestFit="1" customWidth="1"/>
    <col min="21" max="16384" width="8.77734375" style="37"/>
  </cols>
  <sheetData>
    <row r="1" spans="1:254" ht="58.5" customHeight="1" thickBot="1" x14ac:dyDescent="0.3">
      <c r="A1" s="77" t="s">
        <v>31</v>
      </c>
      <c r="B1" s="118"/>
      <c r="C1" s="118"/>
      <c r="D1" s="118"/>
      <c r="E1" s="119" t="s">
        <v>0</v>
      </c>
      <c r="F1" s="118"/>
      <c r="G1" s="118"/>
      <c r="H1" s="118"/>
      <c r="I1" s="118"/>
      <c r="J1" s="118"/>
      <c r="K1" s="118"/>
      <c r="L1" s="175">
        <v>42460</v>
      </c>
      <c r="M1" s="175"/>
      <c r="N1" s="175"/>
      <c r="O1" s="136"/>
      <c r="P1" s="176" t="s">
        <v>115</v>
      </c>
      <c r="Q1" s="176"/>
      <c r="R1" s="177" t="s">
        <v>83</v>
      </c>
      <c r="S1" s="178"/>
      <c r="T1" s="179"/>
      <c r="U1" s="99"/>
      <c r="V1" s="99"/>
      <c r="W1" s="99"/>
      <c r="X1" s="99"/>
      <c r="Y1" s="99"/>
      <c r="Z1" s="99"/>
      <c r="AA1" s="99"/>
    </row>
    <row r="2" spans="1:254" ht="10.5" customHeight="1" thickTop="1" x14ac:dyDescent="0.2">
      <c r="A2" s="71"/>
      <c r="B2" s="70"/>
      <c r="C2" s="70"/>
      <c r="D2" s="70"/>
      <c r="E2" s="72"/>
      <c r="F2" s="72"/>
      <c r="G2" s="72"/>
      <c r="H2" s="72"/>
      <c r="I2" s="70"/>
      <c r="J2" s="72"/>
      <c r="K2" s="72"/>
      <c r="L2" s="72"/>
      <c r="M2" s="72"/>
      <c r="N2" s="73"/>
      <c r="P2" s="176"/>
      <c r="Q2" s="176"/>
      <c r="R2" s="98"/>
      <c r="S2" s="99"/>
      <c r="T2" s="99"/>
      <c r="U2" s="99"/>
      <c r="V2" s="99"/>
      <c r="W2" s="99"/>
      <c r="X2" s="99"/>
      <c r="Y2" s="99"/>
      <c r="Z2" s="99"/>
      <c r="AA2" s="99"/>
    </row>
    <row r="3" spans="1:254" s="75" customFormat="1" ht="15.75" x14ac:dyDescent="0.2">
      <c r="A3" s="169" t="s">
        <v>3</v>
      </c>
      <c r="B3" s="170" t="s">
        <v>1</v>
      </c>
      <c r="C3" s="170"/>
      <c r="D3" s="170"/>
      <c r="E3" s="170"/>
      <c r="F3" s="170"/>
      <c r="G3" s="170"/>
      <c r="H3" s="170"/>
      <c r="I3" s="170"/>
      <c r="J3" s="170"/>
      <c r="K3" s="170"/>
      <c r="L3" s="170"/>
      <c r="M3" s="170"/>
      <c r="N3" s="170"/>
      <c r="O3" s="138"/>
      <c r="P3" s="176"/>
      <c r="Q3" s="176"/>
      <c r="R3" s="102" t="s">
        <v>74</v>
      </c>
      <c r="S3" s="99"/>
      <c r="T3" s="100"/>
      <c r="U3" s="100"/>
      <c r="V3" s="100"/>
      <c r="W3" s="100"/>
      <c r="X3" s="100"/>
      <c r="Y3" s="100"/>
      <c r="Z3" s="100"/>
      <c r="AA3" s="100"/>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c r="IR3" s="74"/>
      <c r="IS3" s="74"/>
      <c r="IT3" s="74"/>
    </row>
    <row r="4" spans="1:254" ht="16.149999999999999" customHeight="1" x14ac:dyDescent="0.2">
      <c r="A4" s="169"/>
      <c r="B4" s="14" t="s">
        <v>2</v>
      </c>
      <c r="C4" s="15"/>
      <c r="D4" s="14">
        <v>2016</v>
      </c>
      <c r="E4" s="16"/>
      <c r="F4" s="14">
        <v>2017</v>
      </c>
      <c r="G4" s="16"/>
      <c r="H4" s="14">
        <v>2018</v>
      </c>
      <c r="I4" s="17"/>
      <c r="J4" s="14">
        <v>2019</v>
      </c>
      <c r="K4" s="17"/>
      <c r="L4" s="14">
        <v>2020</v>
      </c>
      <c r="M4" s="17"/>
      <c r="N4" s="14">
        <v>2021</v>
      </c>
      <c r="O4" s="139"/>
      <c r="P4" s="176"/>
      <c r="Q4" s="176"/>
      <c r="R4" s="103" t="s">
        <v>141</v>
      </c>
      <c r="S4" s="104"/>
      <c r="T4" s="101"/>
      <c r="U4" s="101"/>
      <c r="V4" s="101"/>
      <c r="W4" s="101"/>
      <c r="X4" s="101"/>
      <c r="Y4" s="101"/>
      <c r="Z4" s="101"/>
      <c r="AA4" s="101"/>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row>
    <row r="5" spans="1:254" ht="15.75" x14ac:dyDescent="0.25">
      <c r="A5" s="87" t="s">
        <v>33</v>
      </c>
      <c r="B5" s="38"/>
      <c r="C5" s="38"/>
      <c r="D5" s="38"/>
      <c r="E5" s="38"/>
      <c r="F5" s="38"/>
      <c r="G5" s="38"/>
      <c r="H5" s="38"/>
      <c r="I5" s="38"/>
      <c r="J5" s="38"/>
      <c r="K5" s="38"/>
      <c r="L5" s="38"/>
      <c r="M5" s="38"/>
      <c r="N5" s="38"/>
      <c r="P5" s="158">
        <v>9323000</v>
      </c>
      <c r="Q5" s="152" t="s">
        <v>97</v>
      </c>
      <c r="R5" s="98" t="s">
        <v>75</v>
      </c>
      <c r="S5" s="104"/>
      <c r="T5" s="99"/>
      <c r="U5" s="99"/>
      <c r="V5" s="99"/>
      <c r="W5" s="99"/>
      <c r="X5" s="99"/>
      <c r="Y5" s="99"/>
      <c r="Z5" s="99"/>
      <c r="AA5" s="99"/>
    </row>
    <row r="6" spans="1:254" ht="16.149999999999999" customHeight="1" x14ac:dyDescent="0.2">
      <c r="A6" s="24" t="s">
        <v>12</v>
      </c>
      <c r="B6" s="23">
        <f t="shared" ref="B6:B11" si="0">SUM(D6+F6+H6+J6+L6+N6)</f>
        <v>9123000</v>
      </c>
      <c r="C6" s="22"/>
      <c r="D6" s="21">
        <v>9123000</v>
      </c>
      <c r="E6" s="21"/>
      <c r="F6" s="23">
        <v>0</v>
      </c>
      <c r="G6" s="24"/>
      <c r="H6" s="23">
        <v>0</v>
      </c>
      <c r="I6" s="24"/>
      <c r="J6" s="23">
        <v>0</v>
      </c>
      <c r="K6" s="24"/>
      <c r="L6" s="23">
        <v>0</v>
      </c>
      <c r="M6" s="21"/>
      <c r="N6" s="23">
        <v>0</v>
      </c>
      <c r="O6" s="140"/>
      <c r="P6" s="149">
        <v>0</v>
      </c>
      <c r="Q6" s="127" t="s">
        <v>98</v>
      </c>
      <c r="R6" s="105">
        <v>9203000</v>
      </c>
      <c r="S6" s="104"/>
      <c r="T6" s="104"/>
      <c r="U6" s="104"/>
      <c r="V6" s="104"/>
      <c r="W6" s="104"/>
      <c r="X6" s="104"/>
      <c r="Y6" s="104"/>
      <c r="Z6" s="104"/>
      <c r="AA6" s="104"/>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row>
    <row r="7" spans="1:254" ht="16.149999999999999" customHeight="1" x14ac:dyDescent="0.2">
      <c r="A7" s="24" t="s">
        <v>14</v>
      </c>
      <c r="B7" s="23">
        <f t="shared" si="0"/>
        <v>0</v>
      </c>
      <c r="C7" s="24"/>
      <c r="D7" s="21">
        <v>0</v>
      </c>
      <c r="E7" s="21"/>
      <c r="F7" s="23">
        <v>0</v>
      </c>
      <c r="G7" s="24"/>
      <c r="H7" s="23">
        <v>0</v>
      </c>
      <c r="I7" s="24"/>
      <c r="J7" s="23">
        <v>0</v>
      </c>
      <c r="K7" s="24"/>
      <c r="L7" s="23">
        <v>0</v>
      </c>
      <c r="M7" s="21"/>
      <c r="N7" s="23">
        <v>0</v>
      </c>
      <c r="O7" s="140"/>
      <c r="P7" s="124">
        <f>P5+P6</f>
        <v>9323000</v>
      </c>
      <c r="Q7" s="127"/>
      <c r="R7" s="106">
        <v>200000</v>
      </c>
      <c r="S7" s="104" t="s">
        <v>92</v>
      </c>
      <c r="T7" s="104"/>
      <c r="U7" s="104"/>
      <c r="V7" s="104"/>
      <c r="W7" s="104"/>
      <c r="X7" s="104"/>
      <c r="Y7" s="104"/>
      <c r="Z7" s="104"/>
      <c r="AA7" s="104"/>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row>
    <row r="8" spans="1:254" ht="16.149999999999999" customHeight="1" x14ac:dyDescent="0.2">
      <c r="A8" s="24" t="s">
        <v>10</v>
      </c>
      <c r="B8" s="23">
        <f t="shared" si="0"/>
        <v>3000000</v>
      </c>
      <c r="C8" s="24"/>
      <c r="D8" s="21">
        <v>1500000</v>
      </c>
      <c r="E8" s="38"/>
      <c r="F8" s="21">
        <v>1500000</v>
      </c>
      <c r="G8" s="24"/>
      <c r="H8" s="21">
        <v>0</v>
      </c>
      <c r="I8" s="24"/>
      <c r="J8" s="21">
        <v>0</v>
      </c>
      <c r="K8" s="24"/>
      <c r="L8" s="21">
        <v>0</v>
      </c>
      <c r="M8" s="24"/>
      <c r="N8" s="21">
        <v>0</v>
      </c>
      <c r="O8" s="140"/>
      <c r="P8" s="149">
        <v>0</v>
      </c>
      <c r="Q8" s="127" t="s">
        <v>131</v>
      </c>
      <c r="R8" s="106">
        <v>0</v>
      </c>
      <c r="S8" s="104" t="s">
        <v>82</v>
      </c>
      <c r="T8" s="104"/>
      <c r="U8" s="104"/>
      <c r="V8" s="104"/>
      <c r="W8" s="104"/>
      <c r="X8" s="104"/>
      <c r="Y8" s="104"/>
      <c r="Z8" s="104"/>
      <c r="AA8" s="104"/>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row>
    <row r="9" spans="1:254" ht="16.149999999999999" customHeight="1" x14ac:dyDescent="0.2">
      <c r="A9" s="24" t="s">
        <v>122</v>
      </c>
      <c r="B9" s="23">
        <f t="shared" si="0"/>
        <v>0</v>
      </c>
      <c r="C9" s="24"/>
      <c r="D9" s="21">
        <v>0</v>
      </c>
      <c r="E9" s="38"/>
      <c r="F9" s="21">
        <v>0</v>
      </c>
      <c r="G9" s="24"/>
      <c r="H9" s="21">
        <v>0</v>
      </c>
      <c r="I9" s="24"/>
      <c r="J9" s="21">
        <v>0</v>
      </c>
      <c r="K9" s="24"/>
      <c r="L9" s="21">
        <v>0</v>
      </c>
      <c r="M9" s="24"/>
      <c r="N9" s="21">
        <v>0</v>
      </c>
      <c r="O9" s="140"/>
      <c r="P9" s="149">
        <v>-200000</v>
      </c>
      <c r="Q9" s="127" t="s">
        <v>132</v>
      </c>
      <c r="R9" s="10">
        <v>0</v>
      </c>
      <c r="S9" s="37" t="s">
        <v>90</v>
      </c>
      <c r="T9" s="104"/>
      <c r="U9" s="104"/>
      <c r="V9" s="104"/>
      <c r="W9" s="104"/>
      <c r="X9" s="104"/>
      <c r="Y9" s="104"/>
      <c r="Z9" s="104"/>
      <c r="AA9" s="104"/>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row>
    <row r="10" spans="1:254" ht="16.149999999999999" customHeight="1" x14ac:dyDescent="0.2">
      <c r="A10" s="24" t="s">
        <v>143</v>
      </c>
      <c r="B10" s="23">
        <f t="shared" si="0"/>
        <v>1000000</v>
      </c>
      <c r="C10" s="24"/>
      <c r="D10" s="21">
        <v>1000000</v>
      </c>
      <c r="E10" s="38"/>
      <c r="F10" s="21">
        <v>0</v>
      </c>
      <c r="G10" s="24"/>
      <c r="H10" s="21">
        <v>0</v>
      </c>
      <c r="I10" s="24"/>
      <c r="J10" s="21">
        <v>0</v>
      </c>
      <c r="K10" s="24"/>
      <c r="L10" s="21">
        <v>0</v>
      </c>
      <c r="M10" s="24"/>
      <c r="N10" s="21">
        <v>0</v>
      </c>
      <c r="O10" s="140"/>
      <c r="P10" s="149"/>
      <c r="Q10" s="127"/>
      <c r="T10" s="104"/>
      <c r="U10" s="104"/>
      <c r="V10" s="104"/>
      <c r="W10" s="104"/>
      <c r="X10" s="104"/>
      <c r="Y10" s="104"/>
      <c r="Z10" s="104"/>
      <c r="AA10" s="104"/>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row>
    <row r="11" spans="1:254" ht="16.149999999999999" customHeight="1" x14ac:dyDescent="0.2">
      <c r="A11" s="24" t="s">
        <v>45</v>
      </c>
      <c r="B11" s="23">
        <f t="shared" si="0"/>
        <v>400000</v>
      </c>
      <c r="C11" s="24"/>
      <c r="D11" s="21">
        <v>200000</v>
      </c>
      <c r="E11" s="38"/>
      <c r="F11" s="21">
        <v>200000</v>
      </c>
      <c r="G11" s="24"/>
      <c r="H11" s="21">
        <v>0</v>
      </c>
      <c r="I11" s="24"/>
      <c r="J11" s="21">
        <v>0</v>
      </c>
      <c r="K11" s="24"/>
      <c r="L11" s="21">
        <v>0</v>
      </c>
      <c r="M11" s="24"/>
      <c r="N11" s="21">
        <v>0</v>
      </c>
      <c r="O11" s="140"/>
      <c r="P11" s="149">
        <v>0</v>
      </c>
      <c r="Q11" s="151" t="s">
        <v>135</v>
      </c>
      <c r="R11" s="10">
        <v>0</v>
      </c>
      <c r="S11" s="104" t="s">
        <v>91</v>
      </c>
      <c r="T11" s="104"/>
      <c r="U11" s="104"/>
      <c r="V11" s="104"/>
      <c r="W11" s="104"/>
      <c r="X11" s="104"/>
      <c r="Y11" s="104"/>
      <c r="Z11" s="104"/>
      <c r="AA11" s="104"/>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row>
    <row r="12" spans="1:254" ht="16.149999999999999" customHeight="1" thickBot="1" x14ac:dyDescent="0.3">
      <c r="A12" s="31" t="s">
        <v>27</v>
      </c>
      <c r="B12" s="4">
        <f>SUM(B6:B11)</f>
        <v>13523000</v>
      </c>
      <c r="C12" s="24"/>
      <c r="D12" s="4">
        <f>SUM(D6:D11)</f>
        <v>11823000</v>
      </c>
      <c r="E12" s="28"/>
      <c r="F12" s="4">
        <f>SUM(F6:F11)</f>
        <v>1700000</v>
      </c>
      <c r="G12" s="28"/>
      <c r="H12" s="4">
        <f>SUM(H6:H11)</f>
        <v>0</v>
      </c>
      <c r="I12" s="28"/>
      <c r="J12" s="4">
        <f>SUM(J6:J11)</f>
        <v>0</v>
      </c>
      <c r="K12" s="28"/>
      <c r="L12" s="4">
        <f>SUM(L6:L11)</f>
        <v>0</v>
      </c>
      <c r="M12" s="24"/>
      <c r="N12" s="4">
        <f>SUM(N6:N11)</f>
        <v>0</v>
      </c>
      <c r="O12" s="140"/>
      <c r="P12" s="153">
        <f>SUM(P7:P9)</f>
        <v>9123000</v>
      </c>
      <c r="Q12" s="154" t="s">
        <v>140</v>
      </c>
      <c r="R12" s="107">
        <f>R6-R7-R8</f>
        <v>9003000</v>
      </c>
      <c r="S12" s="108" t="s">
        <v>89</v>
      </c>
      <c r="T12" s="104"/>
      <c r="U12" s="104"/>
      <c r="V12" s="104"/>
      <c r="W12" s="104"/>
      <c r="X12" s="104"/>
      <c r="Y12" s="104"/>
      <c r="Z12" s="104"/>
      <c r="AA12" s="104"/>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row>
    <row r="13" spans="1:254" ht="15.75" thickTop="1" x14ac:dyDescent="0.2">
      <c r="A13" s="24"/>
      <c r="B13" s="9"/>
      <c r="C13" s="24"/>
      <c r="D13" s="9"/>
      <c r="E13" s="28"/>
      <c r="F13" s="9"/>
      <c r="G13" s="28"/>
      <c r="H13" s="9"/>
      <c r="I13" s="28"/>
      <c r="J13" s="9"/>
      <c r="K13" s="28"/>
      <c r="L13" s="9"/>
      <c r="M13" s="24"/>
      <c r="N13" s="9"/>
      <c r="O13" s="140"/>
      <c r="P13" s="124">
        <v>1000000</v>
      </c>
      <c r="Q13" s="127" t="s">
        <v>133</v>
      </c>
      <c r="R13" s="98" t="s">
        <v>54</v>
      </c>
      <c r="S13" s="104"/>
      <c r="T13" s="104"/>
      <c r="U13" s="104"/>
      <c r="V13" s="104"/>
      <c r="W13" s="104"/>
      <c r="X13" s="104"/>
      <c r="Y13" s="104"/>
      <c r="Z13" s="104"/>
      <c r="AA13" s="104"/>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row>
    <row r="14" spans="1:254" x14ac:dyDescent="0.2">
      <c r="A14" s="66" t="s">
        <v>34</v>
      </c>
      <c r="C14" s="24"/>
      <c r="D14" s="13">
        <f>D31-D20-D27</f>
        <v>32145000</v>
      </c>
      <c r="E14" s="28"/>
      <c r="F14" s="21"/>
      <c r="G14" s="28"/>
      <c r="H14" s="21"/>
      <c r="I14" s="28"/>
      <c r="J14" s="21"/>
      <c r="K14" s="28"/>
      <c r="L14" s="21"/>
      <c r="M14" s="24"/>
      <c r="N14" s="21"/>
      <c r="O14" s="141"/>
      <c r="P14" s="129">
        <v>1500000</v>
      </c>
      <c r="Q14" s="127" t="s">
        <v>129</v>
      </c>
      <c r="R14" s="109" t="s">
        <v>142</v>
      </c>
      <c r="S14" s="104"/>
      <c r="T14" s="104"/>
      <c r="U14" s="104"/>
      <c r="V14" s="104"/>
      <c r="W14" s="104"/>
      <c r="X14" s="104"/>
      <c r="Y14" s="104"/>
      <c r="Z14" s="104"/>
      <c r="AA14" s="104"/>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row>
    <row r="15" spans="1:254" ht="16.149999999999999" customHeight="1" x14ac:dyDescent="0.2">
      <c r="A15" s="24"/>
      <c r="B15" s="23"/>
      <c r="C15" s="24"/>
      <c r="D15" s="9"/>
      <c r="E15" s="28"/>
      <c r="F15" s="24"/>
      <c r="G15" s="21"/>
      <c r="H15" s="24"/>
      <c r="I15" s="24"/>
      <c r="J15" s="24"/>
      <c r="K15" s="24"/>
      <c r="L15" s="24"/>
      <c r="M15" s="24"/>
      <c r="N15" s="24"/>
      <c r="O15" s="140"/>
      <c r="P15" s="129">
        <v>200000</v>
      </c>
      <c r="Q15" s="10" t="s">
        <v>136</v>
      </c>
      <c r="R15" s="110" t="s">
        <v>44</v>
      </c>
      <c r="S15" s="104"/>
      <c r="T15" s="104"/>
      <c r="U15" s="104"/>
      <c r="V15" s="104"/>
      <c r="W15" s="104"/>
      <c r="X15" s="104"/>
      <c r="Y15" s="104"/>
      <c r="Z15" s="104"/>
      <c r="AA15" s="104"/>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row>
    <row r="16" spans="1:254" ht="16.149999999999999" customHeight="1" x14ac:dyDescent="0.25">
      <c r="A16" s="88" t="s">
        <v>35</v>
      </c>
      <c r="B16" s="24"/>
      <c r="C16" s="24"/>
      <c r="D16" s="38"/>
      <c r="E16" s="24"/>
      <c r="F16" s="24"/>
      <c r="G16" s="25"/>
      <c r="H16" s="24"/>
      <c r="I16" s="24"/>
      <c r="J16" s="24"/>
      <c r="K16" s="24"/>
      <c r="L16" s="24"/>
      <c r="M16" s="24"/>
      <c r="N16" s="24"/>
      <c r="O16" s="140"/>
      <c r="P16" s="149">
        <v>0</v>
      </c>
      <c r="Q16" s="128" t="s">
        <v>103</v>
      </c>
      <c r="R16" s="102" t="s">
        <v>126</v>
      </c>
      <c r="S16" s="104"/>
      <c r="T16" s="104"/>
      <c r="U16" s="104"/>
      <c r="V16" s="104"/>
      <c r="W16" s="104"/>
      <c r="X16" s="104"/>
      <c r="Y16" s="104"/>
      <c r="Z16" s="104"/>
      <c r="AA16" s="104"/>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row>
    <row r="17" spans="1:254" ht="16.149999999999999" customHeight="1" x14ac:dyDescent="0.2">
      <c r="A17" s="24" t="s">
        <v>13</v>
      </c>
      <c r="B17" s="23">
        <f>SUM(D17+F17+H17+J17+L17+N17)</f>
        <v>0</v>
      </c>
      <c r="C17" s="22"/>
      <c r="D17" s="21">
        <v>0</v>
      </c>
      <c r="E17" s="21"/>
      <c r="F17" s="23">
        <v>0</v>
      </c>
      <c r="G17" s="24"/>
      <c r="H17" s="23">
        <v>0</v>
      </c>
      <c r="I17" s="24"/>
      <c r="J17" s="23">
        <v>0</v>
      </c>
      <c r="K17" s="24"/>
      <c r="L17" s="23">
        <v>0</v>
      </c>
      <c r="M17" s="21"/>
      <c r="N17" s="23">
        <v>0</v>
      </c>
      <c r="O17" s="140"/>
      <c r="P17" s="156">
        <f>SUM(P12:P16)</f>
        <v>11823000</v>
      </c>
      <c r="Q17" s="157" t="s">
        <v>137</v>
      </c>
      <c r="R17" s="110"/>
      <c r="S17" s="104"/>
      <c r="T17" s="104"/>
      <c r="U17" s="104"/>
      <c r="V17" s="104"/>
      <c r="W17" s="104"/>
      <c r="X17" s="104"/>
      <c r="Y17" s="104"/>
      <c r="Z17" s="104"/>
      <c r="AA17" s="104"/>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row>
    <row r="18" spans="1:254" ht="16.149999999999999" customHeight="1" x14ac:dyDescent="0.2">
      <c r="A18" s="24" t="s">
        <v>15</v>
      </c>
      <c r="B18" s="23">
        <f>SUM(D18+F18+H18+J18+L18+N18)</f>
        <v>0</v>
      </c>
      <c r="C18" s="24"/>
      <c r="D18" s="21">
        <v>0</v>
      </c>
      <c r="E18" s="21"/>
      <c r="F18" s="23">
        <v>0</v>
      </c>
      <c r="G18" s="24"/>
      <c r="H18" s="23">
        <v>0</v>
      </c>
      <c r="I18" s="24"/>
      <c r="J18" s="23">
        <v>0</v>
      </c>
      <c r="K18" s="24"/>
      <c r="L18" s="23">
        <v>0</v>
      </c>
      <c r="M18" s="21"/>
      <c r="N18" s="23">
        <v>0</v>
      </c>
      <c r="O18" s="140"/>
      <c r="P18" s="129">
        <v>0</v>
      </c>
      <c r="Q18" s="159" t="s">
        <v>138</v>
      </c>
      <c r="R18" s="102" t="s">
        <v>79</v>
      </c>
      <c r="S18" s="104"/>
      <c r="T18" s="104"/>
      <c r="U18" s="104"/>
      <c r="V18" s="104"/>
      <c r="W18" s="104"/>
      <c r="X18" s="104"/>
      <c r="Y18" s="104"/>
      <c r="Z18" s="104"/>
      <c r="AA18" s="104"/>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row>
    <row r="19" spans="1:254" ht="16.149999999999999" customHeight="1" thickBot="1" x14ac:dyDescent="0.25">
      <c r="A19" s="31" t="s">
        <v>30</v>
      </c>
      <c r="B19" s="4">
        <f>B17+B18</f>
        <v>0</v>
      </c>
      <c r="C19" s="24"/>
      <c r="D19" s="4">
        <f>D17+D18</f>
        <v>0</v>
      </c>
      <c r="E19" s="28"/>
      <c r="F19" s="5">
        <f>SUM(F16:F18)</f>
        <v>0</v>
      </c>
      <c r="G19" s="28"/>
      <c r="H19" s="5">
        <f>SUM(H16:H18)</f>
        <v>0</v>
      </c>
      <c r="I19" s="28"/>
      <c r="J19" s="5">
        <f>SUM(J16:J18)</f>
        <v>0</v>
      </c>
      <c r="K19" s="28"/>
      <c r="L19" s="5">
        <f>SUM(L16:L18)</f>
        <v>0</v>
      </c>
      <c r="M19" s="24"/>
      <c r="N19" s="5">
        <f>SUM(N16:N18)</f>
        <v>0</v>
      </c>
      <c r="O19" s="140"/>
      <c r="P19" s="129">
        <v>3900000</v>
      </c>
      <c r="Q19" s="155" t="s">
        <v>139</v>
      </c>
      <c r="R19" s="110"/>
      <c r="S19" s="104"/>
      <c r="T19" s="104"/>
      <c r="U19" s="104"/>
      <c r="V19" s="104"/>
      <c r="W19" s="104"/>
      <c r="X19" s="104"/>
      <c r="Y19" s="104"/>
      <c r="Z19" s="104"/>
      <c r="AA19" s="104"/>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row>
    <row r="20" spans="1:254" ht="16.149999999999999" customHeight="1" thickTop="1" x14ac:dyDescent="0.2">
      <c r="A20" s="31" t="s">
        <v>36</v>
      </c>
      <c r="B20" s="9"/>
      <c r="C20" s="24"/>
      <c r="D20" s="13">
        <v>4925000</v>
      </c>
      <c r="E20" s="28"/>
      <c r="F20" s="21"/>
      <c r="G20" s="28"/>
      <c r="H20" s="21"/>
      <c r="I20" s="28"/>
      <c r="J20" s="21"/>
      <c r="K20" s="28"/>
      <c r="L20" s="21"/>
      <c r="M20" s="24"/>
      <c r="N20" s="21"/>
      <c r="O20" s="140"/>
      <c r="P20" s="153">
        <f>SUM(P17:P19)</f>
        <v>15723000</v>
      </c>
      <c r="Q20" s="160" t="s">
        <v>93</v>
      </c>
      <c r="R20" s="110"/>
      <c r="S20" s="104"/>
      <c r="T20" s="104"/>
      <c r="U20" s="104"/>
      <c r="V20" s="104"/>
      <c r="W20" s="104"/>
      <c r="X20" s="104"/>
      <c r="Y20" s="104"/>
      <c r="Z20" s="104"/>
      <c r="AA20" s="104"/>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row>
    <row r="21" spans="1:254" ht="16.149999999999999" customHeight="1" x14ac:dyDescent="0.2">
      <c r="A21" s="31"/>
      <c r="B21" s="9"/>
      <c r="C21" s="24"/>
      <c r="D21" s="13"/>
      <c r="E21" s="28"/>
      <c r="F21" s="21"/>
      <c r="G21" s="28"/>
      <c r="H21" s="21"/>
      <c r="I21" s="28"/>
      <c r="J21" s="21"/>
      <c r="K21" s="28"/>
      <c r="L21" s="21"/>
      <c r="M21" s="24"/>
      <c r="N21" s="21"/>
      <c r="O21" s="140"/>
      <c r="P21" s="149"/>
      <c r="Q21" s="127"/>
      <c r="R21" s="110"/>
      <c r="S21" s="104"/>
      <c r="T21" s="104"/>
      <c r="U21" s="104"/>
      <c r="V21" s="104"/>
      <c r="W21" s="104"/>
      <c r="X21" s="104"/>
      <c r="Y21" s="104"/>
      <c r="Z21" s="104"/>
      <c r="AA21" s="104"/>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row>
    <row r="22" spans="1:254" ht="16.149999999999999" customHeight="1" x14ac:dyDescent="0.25">
      <c r="A22" s="88" t="s">
        <v>37</v>
      </c>
      <c r="B22" s="24"/>
      <c r="C22" s="24"/>
      <c r="D22" s="38"/>
      <c r="E22" s="24"/>
      <c r="F22" s="24"/>
      <c r="G22" s="25"/>
      <c r="H22" s="24"/>
      <c r="I22" s="24"/>
      <c r="J22" s="24"/>
      <c r="K22" s="24"/>
      <c r="L22" s="24"/>
      <c r="M22" s="24"/>
      <c r="N22" s="24"/>
      <c r="O22" s="140"/>
      <c r="P22" s="161" t="s">
        <v>114</v>
      </c>
      <c r="Q22" s="127"/>
      <c r="R22" s="110"/>
      <c r="S22" s="104"/>
      <c r="T22" s="104"/>
      <c r="U22" s="104"/>
      <c r="V22" s="104"/>
      <c r="W22" s="104"/>
      <c r="X22" s="104"/>
      <c r="Y22" s="104"/>
      <c r="Z22" s="104"/>
      <c r="AA22" s="104"/>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row>
    <row r="23" spans="1:254" ht="16.149999999999999" customHeight="1" x14ac:dyDescent="0.2">
      <c r="A23" s="24" t="s">
        <v>38</v>
      </c>
      <c r="B23" s="23">
        <f>SUM(D23+F23+H23+J23+L23+N23)</f>
        <v>200000</v>
      </c>
      <c r="C23" s="22"/>
      <c r="D23" s="21">
        <v>200000</v>
      </c>
      <c r="E23" s="21"/>
      <c r="F23" s="23">
        <v>0</v>
      </c>
      <c r="G23" s="24"/>
      <c r="H23" s="23">
        <v>0</v>
      </c>
      <c r="I23" s="24"/>
      <c r="J23" s="23">
        <v>0</v>
      </c>
      <c r="K23" s="24"/>
      <c r="L23" s="23">
        <v>0</v>
      </c>
      <c r="M23" s="21"/>
      <c r="N23" s="23">
        <v>0</v>
      </c>
      <c r="O23" s="140"/>
      <c r="P23" s="161" t="s">
        <v>113</v>
      </c>
      <c r="Q23" s="127"/>
      <c r="R23" s="110"/>
      <c r="S23" s="104"/>
      <c r="T23" s="104"/>
      <c r="U23" s="104"/>
      <c r="V23" s="104"/>
      <c r="W23" s="104"/>
      <c r="X23" s="104"/>
      <c r="Y23" s="104"/>
      <c r="Z23" s="104"/>
      <c r="AA23" s="104"/>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row>
    <row r="24" spans="1:254" ht="16.149999999999999" customHeight="1" x14ac:dyDescent="0.2">
      <c r="A24" s="24" t="s">
        <v>134</v>
      </c>
      <c r="B24" s="23">
        <f>SUM(D24+F24+H24+J24+L24+N24)</f>
        <v>700000</v>
      </c>
      <c r="C24" s="22"/>
      <c r="D24" s="21">
        <v>700000</v>
      </c>
      <c r="E24" s="21"/>
      <c r="F24" s="23">
        <v>0</v>
      </c>
      <c r="G24" s="24"/>
      <c r="H24" s="23">
        <v>0</v>
      </c>
      <c r="I24" s="24"/>
      <c r="J24" s="23">
        <v>0</v>
      </c>
      <c r="K24" s="24"/>
      <c r="L24" s="23">
        <v>0</v>
      </c>
      <c r="M24" s="21"/>
      <c r="N24" s="23">
        <v>0</v>
      </c>
      <c r="O24" s="140"/>
      <c r="P24" s="161" t="s">
        <v>110</v>
      </c>
      <c r="Q24" s="127"/>
      <c r="R24" s="110"/>
      <c r="S24" s="104"/>
      <c r="T24" s="104"/>
      <c r="U24" s="104"/>
      <c r="V24" s="104"/>
      <c r="W24" s="104"/>
      <c r="X24" s="104"/>
      <c r="Y24" s="104"/>
      <c r="Z24" s="104"/>
      <c r="AA24" s="104"/>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row>
    <row r="25" spans="1:254" ht="16.149999999999999" customHeight="1" x14ac:dyDescent="0.2">
      <c r="A25" s="24" t="s">
        <v>84</v>
      </c>
      <c r="B25" s="23">
        <f>SUM(D25+F25+H25+J25+L25+N25)</f>
        <v>12000000</v>
      </c>
      <c r="C25" s="24"/>
      <c r="D25" s="21">
        <v>3000000</v>
      </c>
      <c r="E25" s="21"/>
      <c r="F25" s="23">
        <v>3000000</v>
      </c>
      <c r="G25" s="24"/>
      <c r="H25" s="23">
        <v>3000000</v>
      </c>
      <c r="I25" s="24"/>
      <c r="J25" s="23">
        <v>3000000</v>
      </c>
      <c r="K25" s="24"/>
      <c r="L25" s="23">
        <v>0</v>
      </c>
      <c r="M25" s="21"/>
      <c r="N25" s="23">
        <v>0</v>
      </c>
      <c r="O25" s="140"/>
      <c r="P25" s="161" t="s">
        <v>111</v>
      </c>
      <c r="Q25" s="37"/>
      <c r="R25" s="110"/>
      <c r="S25" s="104"/>
      <c r="T25" s="104"/>
      <c r="U25" s="104"/>
      <c r="V25" s="104"/>
      <c r="W25" s="104"/>
      <c r="X25" s="104"/>
      <c r="Y25" s="104"/>
      <c r="Z25" s="104"/>
      <c r="AA25" s="104"/>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row>
    <row r="26" spans="1:254" ht="16.5" thickBot="1" x14ac:dyDescent="0.3">
      <c r="A26" s="31" t="s">
        <v>88</v>
      </c>
      <c r="B26" s="4">
        <f>B23+B25</f>
        <v>12200000</v>
      </c>
      <c r="C26" s="24"/>
      <c r="D26" s="4">
        <f>SUM(D23:D25)</f>
        <v>3900000</v>
      </c>
      <c r="E26" s="28"/>
      <c r="F26" s="5">
        <f>SUM(F22:F25)</f>
        <v>3000000</v>
      </c>
      <c r="G26" s="28"/>
      <c r="H26" s="5">
        <f>SUM(H22:H25)</f>
        <v>3000000</v>
      </c>
      <c r="I26" s="28"/>
      <c r="J26" s="5">
        <f>SUM(J22:J25)</f>
        <v>3000000</v>
      </c>
      <c r="K26" s="28"/>
      <c r="L26" s="5">
        <f>SUM(L22:L25)</f>
        <v>0</v>
      </c>
      <c r="M26" s="24"/>
      <c r="N26" s="5">
        <f>SUM(N22:N25)</f>
        <v>0</v>
      </c>
      <c r="O26" s="141"/>
      <c r="P26" s="161" t="s">
        <v>112</v>
      </c>
      <c r="Q26" s="1"/>
      <c r="R26" s="115">
        <v>7840000</v>
      </c>
      <c r="S26" s="111" t="s">
        <v>128</v>
      </c>
      <c r="T26" s="104"/>
      <c r="U26" s="104"/>
      <c r="V26" s="104"/>
      <c r="W26" s="104"/>
      <c r="X26" s="104"/>
      <c r="Y26" s="104"/>
      <c r="Z26" s="104"/>
      <c r="AA26" s="104"/>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row>
    <row r="27" spans="1:254" ht="16.5" thickTop="1" x14ac:dyDescent="0.25">
      <c r="A27" s="31" t="s">
        <v>39</v>
      </c>
      <c r="B27" s="9"/>
      <c r="C27" s="24"/>
      <c r="D27" s="13">
        <v>7840000</v>
      </c>
      <c r="E27" s="28"/>
      <c r="F27" s="21"/>
      <c r="G27" s="28"/>
      <c r="H27" s="21"/>
      <c r="I27" s="28"/>
      <c r="J27" s="21"/>
      <c r="K27" s="28"/>
      <c r="L27" s="21"/>
      <c r="M27" s="24"/>
      <c r="N27" s="21"/>
      <c r="O27" s="141"/>
      <c r="P27" s="37"/>
      <c r="Q27" s="1"/>
      <c r="R27" s="110"/>
      <c r="S27" s="111" t="s">
        <v>51</v>
      </c>
      <c r="T27" s="104"/>
      <c r="U27" s="104"/>
      <c r="V27" s="104"/>
      <c r="W27" s="104"/>
      <c r="X27" s="104"/>
      <c r="Y27" s="104"/>
      <c r="Z27" s="104"/>
      <c r="AA27" s="104"/>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row>
    <row r="28" spans="1:254" ht="16.149999999999999" customHeight="1" x14ac:dyDescent="0.2">
      <c r="A28" s="24"/>
      <c r="B28" s="23"/>
      <c r="C28" s="24"/>
      <c r="D28" s="9"/>
      <c r="E28" s="28"/>
      <c r="F28" s="24"/>
      <c r="G28" s="21"/>
      <c r="H28" s="24"/>
      <c r="I28" s="24"/>
      <c r="J28" s="24"/>
      <c r="K28" s="24"/>
      <c r="L28" s="24"/>
      <c r="M28" s="24"/>
      <c r="N28" s="24"/>
      <c r="O28" s="140"/>
      <c r="P28" s="37"/>
      <c r="Q28" s="132"/>
      <c r="R28" s="110"/>
      <c r="S28" s="171" t="s">
        <v>60</v>
      </c>
      <c r="T28" s="171"/>
      <c r="U28" s="171"/>
      <c r="V28" s="171"/>
      <c r="W28" s="104"/>
      <c r="X28" s="104"/>
      <c r="Y28" s="104"/>
      <c r="Z28" s="104"/>
      <c r="AA28" s="104"/>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row>
    <row r="29" spans="1:254" ht="16.149999999999999" customHeight="1" thickBot="1" x14ac:dyDescent="0.25">
      <c r="A29" s="31" t="s">
        <v>40</v>
      </c>
      <c r="B29" s="20">
        <f>B12+B19+B26</f>
        <v>25723000</v>
      </c>
      <c r="C29" s="24"/>
      <c r="D29" s="11">
        <f>SUM(D12+D19+D26)</f>
        <v>15723000</v>
      </c>
      <c r="E29" s="28"/>
      <c r="F29" s="21"/>
      <c r="G29" s="29"/>
      <c r="H29" s="24"/>
      <c r="I29" s="24"/>
      <c r="J29" s="24"/>
      <c r="K29" s="24"/>
      <c r="L29" s="24"/>
      <c r="M29" s="24"/>
      <c r="N29" s="24"/>
      <c r="O29" s="140"/>
      <c r="P29" s="37"/>
      <c r="Q29" s="132"/>
      <c r="R29" s="110"/>
      <c r="S29" s="171"/>
      <c r="T29" s="171"/>
      <c r="U29" s="171"/>
      <c r="V29" s="171"/>
      <c r="W29" s="104"/>
      <c r="X29" s="104"/>
      <c r="Y29" s="104"/>
      <c r="Z29" s="104"/>
      <c r="AA29" s="104"/>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row>
    <row r="30" spans="1:254" ht="16.149999999999999" customHeight="1" thickTop="1" x14ac:dyDescent="0.2">
      <c r="A30" s="31"/>
      <c r="B30" s="91"/>
      <c r="C30" s="24"/>
      <c r="D30" s="13"/>
      <c r="E30" s="28"/>
      <c r="F30" s="21"/>
      <c r="G30" s="29"/>
      <c r="H30" s="24"/>
      <c r="I30" s="24"/>
      <c r="J30" s="24"/>
      <c r="K30" s="24"/>
      <c r="L30" s="24"/>
      <c r="M30" s="24"/>
      <c r="N30" s="24"/>
      <c r="O30" s="140"/>
      <c r="P30" s="37"/>
      <c r="Q30" s="132"/>
      <c r="R30" s="110"/>
      <c r="S30" s="104"/>
      <c r="T30" s="104"/>
      <c r="U30" s="104"/>
      <c r="V30" s="104"/>
      <c r="W30" s="104"/>
      <c r="X30" s="104"/>
      <c r="Y30" s="104"/>
      <c r="Z30" s="104"/>
      <c r="AA30" s="104"/>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row>
    <row r="31" spans="1:254" x14ac:dyDescent="0.2">
      <c r="A31" s="31" t="s">
        <v>96</v>
      </c>
      <c r="B31" s="89"/>
      <c r="C31" s="24"/>
      <c r="D31" s="89">
        <v>44910000</v>
      </c>
      <c r="E31" s="21"/>
      <c r="F31" s="23"/>
      <c r="G31" s="24"/>
      <c r="H31" s="23"/>
      <c r="I31" s="24"/>
      <c r="J31" s="23"/>
      <c r="K31" s="24"/>
      <c r="L31" s="23"/>
      <c r="M31" s="21"/>
      <c r="N31" s="23"/>
      <c r="O31" s="141"/>
      <c r="P31" s="37"/>
      <c r="Q31" s="1"/>
      <c r="R31" s="110"/>
      <c r="S31" s="104"/>
      <c r="T31" s="104"/>
      <c r="U31" s="104"/>
      <c r="V31" s="104"/>
      <c r="W31" s="104"/>
      <c r="X31" s="104"/>
      <c r="Y31" s="104"/>
      <c r="Z31" s="104"/>
      <c r="AA31" s="104"/>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row>
    <row r="32" spans="1:254" ht="16.149999999999999" customHeight="1" x14ac:dyDescent="0.2">
      <c r="A32" s="93" t="s">
        <v>93</v>
      </c>
      <c r="B32" s="23"/>
      <c r="C32" s="24"/>
      <c r="D32" s="95">
        <f>D12+D19+D26</f>
        <v>15723000</v>
      </c>
      <c r="E32" s="21"/>
      <c r="F32" s="23"/>
      <c r="G32" s="24"/>
      <c r="H32" s="23"/>
      <c r="I32" s="24"/>
      <c r="J32" s="23"/>
      <c r="K32" s="24"/>
      <c r="L32" s="23"/>
      <c r="M32" s="21"/>
      <c r="N32" s="23"/>
      <c r="O32" s="141"/>
      <c r="Q32" s="1"/>
      <c r="R32" s="102"/>
      <c r="S32" s="104"/>
      <c r="T32" s="104"/>
      <c r="U32" s="104"/>
      <c r="V32" s="104"/>
      <c r="W32" s="104"/>
      <c r="X32" s="104"/>
      <c r="Y32" s="104"/>
      <c r="Z32" s="104"/>
      <c r="AA32" s="104"/>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row>
    <row r="33" spans="1:254" s="75" customFormat="1" x14ac:dyDescent="0.2">
      <c r="A33" s="31" t="s">
        <v>42</v>
      </c>
      <c r="B33" s="38"/>
      <c r="C33" s="38"/>
      <c r="D33" s="96">
        <f>D32/D31</f>
        <v>0.35010020040080159</v>
      </c>
      <c r="E33" s="21"/>
      <c r="F33" s="23"/>
      <c r="G33" s="24"/>
      <c r="H33" s="23"/>
      <c r="I33" s="24"/>
      <c r="J33" s="23"/>
      <c r="K33" s="24"/>
      <c r="L33" s="23"/>
      <c r="M33" s="21"/>
      <c r="N33" s="23"/>
      <c r="O33" s="140"/>
      <c r="Q33" s="132"/>
      <c r="R33" s="117"/>
      <c r="S33" s="100"/>
      <c r="T33" s="100"/>
      <c r="U33" s="100"/>
      <c r="V33" s="100"/>
      <c r="W33" s="100"/>
      <c r="X33" s="100"/>
      <c r="Y33" s="100"/>
      <c r="Z33" s="100"/>
      <c r="AA33" s="100"/>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c r="IR33" s="74"/>
      <c r="IS33" s="74"/>
      <c r="IT33" s="74"/>
    </row>
    <row r="34" spans="1:254" ht="16.899999999999999" customHeight="1" thickBot="1" x14ac:dyDescent="0.25">
      <c r="A34" s="31"/>
      <c r="B34" s="38"/>
      <c r="C34" s="38"/>
      <c r="D34" s="94"/>
      <c r="E34" s="24"/>
      <c r="F34" s="24"/>
      <c r="G34" s="25"/>
      <c r="H34" s="24"/>
      <c r="I34" s="24"/>
      <c r="J34" s="24"/>
      <c r="K34" s="24"/>
      <c r="L34" s="24"/>
      <c r="M34" s="24"/>
      <c r="N34" s="24"/>
      <c r="O34" s="138"/>
      <c r="Q34" s="130"/>
      <c r="R34" s="112"/>
      <c r="S34" s="101" t="s">
        <v>29</v>
      </c>
      <c r="T34" s="101"/>
      <c r="U34" s="101"/>
      <c r="V34" s="101"/>
      <c r="W34" s="101"/>
      <c r="X34" s="101"/>
      <c r="Y34" s="101"/>
      <c r="Z34" s="101"/>
      <c r="AA34" s="101"/>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row>
    <row r="35" spans="1:254" ht="9" customHeight="1" x14ac:dyDescent="0.2">
      <c r="A35" s="78"/>
      <c r="B35" s="79"/>
      <c r="C35" s="80"/>
      <c r="D35" s="79"/>
      <c r="E35" s="81"/>
      <c r="F35" s="79"/>
      <c r="G35" s="78"/>
      <c r="H35" s="79"/>
      <c r="I35" s="78"/>
      <c r="J35" s="79"/>
      <c r="K35" s="78"/>
      <c r="L35" s="79"/>
      <c r="M35" s="81"/>
      <c r="N35" s="79"/>
      <c r="O35" s="139"/>
      <c r="Q35" s="131"/>
      <c r="R35" s="98"/>
      <c r="S35" s="99"/>
      <c r="T35" s="99"/>
      <c r="U35" s="99"/>
      <c r="V35" s="99"/>
      <c r="W35" s="99"/>
      <c r="X35" s="99"/>
      <c r="Y35" s="99"/>
      <c r="Z35" s="99"/>
      <c r="AA35" s="99"/>
    </row>
    <row r="36" spans="1:254" ht="15.75" x14ac:dyDescent="0.2">
      <c r="A36" s="76"/>
      <c r="B36" s="172" t="s">
        <v>4</v>
      </c>
      <c r="C36" s="172"/>
      <c r="D36" s="172"/>
      <c r="E36" s="172"/>
      <c r="F36" s="172"/>
      <c r="G36" s="172"/>
      <c r="H36" s="172"/>
      <c r="I36" s="172"/>
      <c r="J36" s="172"/>
      <c r="K36" s="172"/>
      <c r="L36" s="172"/>
      <c r="M36" s="172"/>
      <c r="N36" s="172"/>
      <c r="R36" s="110"/>
      <c r="S36" s="104"/>
      <c r="T36" s="104"/>
      <c r="U36" s="104"/>
      <c r="V36" s="104"/>
      <c r="W36" s="104"/>
      <c r="X36" s="104"/>
      <c r="Y36" s="104"/>
      <c r="Z36" s="104"/>
      <c r="AA36" s="104"/>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row>
    <row r="37" spans="1:254" ht="18" x14ac:dyDescent="0.25">
      <c r="A37" s="150" t="s">
        <v>5</v>
      </c>
      <c r="B37" s="64" t="s">
        <v>2</v>
      </c>
      <c r="C37" s="32"/>
      <c r="D37" s="18">
        <v>2016</v>
      </c>
      <c r="E37" s="19"/>
      <c r="F37" s="18">
        <v>2017</v>
      </c>
      <c r="G37" s="19"/>
      <c r="H37" s="18">
        <v>2018</v>
      </c>
      <c r="I37" s="97"/>
      <c r="J37" s="18">
        <v>2019</v>
      </c>
      <c r="K37" s="97"/>
      <c r="L37" s="18">
        <v>2020</v>
      </c>
      <c r="M37" s="97"/>
      <c r="N37" s="65">
        <v>2021</v>
      </c>
      <c r="O37" s="141"/>
      <c r="P37" s="124"/>
      <c r="Q37" s="1"/>
      <c r="R37" s="110"/>
      <c r="S37" s="104"/>
      <c r="T37" s="104"/>
      <c r="U37" s="104"/>
      <c r="V37" s="104"/>
      <c r="W37" s="104"/>
      <c r="X37" s="104"/>
      <c r="Y37" s="104"/>
      <c r="Z37" s="104"/>
      <c r="AA37" s="104"/>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row>
    <row r="38" spans="1:254" x14ac:dyDescent="0.2">
      <c r="A38" s="24" t="s">
        <v>11</v>
      </c>
      <c r="B38" s="21">
        <f>SUM(D38+F38+H38+J38+L38+N38)</f>
        <v>6353000</v>
      </c>
      <c r="C38" s="24"/>
      <c r="D38" s="21">
        <f>D40-D39</f>
        <v>6353000</v>
      </c>
      <c r="E38" s="24"/>
      <c r="F38" s="23"/>
      <c r="G38" s="28"/>
      <c r="H38" s="23"/>
      <c r="I38" s="28"/>
      <c r="J38" s="23"/>
      <c r="K38" s="28"/>
      <c r="L38" s="23"/>
      <c r="M38" s="28"/>
      <c r="N38" s="23"/>
      <c r="O38" s="141"/>
      <c r="P38" s="124"/>
      <c r="Q38" s="1"/>
      <c r="R38" s="102" t="s">
        <v>120</v>
      </c>
      <c r="S38" s="104"/>
      <c r="T38" s="104"/>
      <c r="U38" s="104"/>
      <c r="V38" s="104"/>
      <c r="W38" s="104"/>
      <c r="X38" s="104"/>
      <c r="Y38" s="104"/>
      <c r="Z38" s="104"/>
      <c r="AA38" s="104"/>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row>
    <row r="39" spans="1:254" x14ac:dyDescent="0.2">
      <c r="A39" s="24" t="s">
        <v>16</v>
      </c>
      <c r="B39" s="21">
        <f>SUM(D39+F39+H39+J39+L39+N39)</f>
        <v>0</v>
      </c>
      <c r="C39" s="24"/>
      <c r="D39" s="21">
        <v>0</v>
      </c>
      <c r="E39" s="24"/>
      <c r="F39" s="23"/>
      <c r="G39" s="28"/>
      <c r="H39" s="23"/>
      <c r="I39" s="28"/>
      <c r="J39" s="23"/>
      <c r="K39" s="28"/>
      <c r="L39" s="23"/>
      <c r="M39" s="28"/>
      <c r="N39" s="23"/>
      <c r="O39" s="141"/>
      <c r="P39" s="124"/>
      <c r="Q39" s="1"/>
      <c r="R39" s="102" t="s">
        <v>86</v>
      </c>
      <c r="S39" s="104"/>
      <c r="T39" s="104"/>
      <c r="U39" s="104"/>
      <c r="V39" s="104"/>
      <c r="W39" s="104"/>
      <c r="X39" s="104"/>
      <c r="Y39" s="104"/>
      <c r="Z39" s="104"/>
      <c r="AA39" s="104"/>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row>
    <row r="40" spans="1:254" x14ac:dyDescent="0.2">
      <c r="A40" s="92" t="s">
        <v>41</v>
      </c>
      <c r="B40" s="21">
        <f>SUM(D40+F40+H40+J40+L40+N40)</f>
        <v>6353000</v>
      </c>
      <c r="C40" s="31"/>
      <c r="D40" s="89">
        <v>6353000</v>
      </c>
      <c r="E40" s="24"/>
      <c r="F40" s="23"/>
      <c r="G40" s="28"/>
      <c r="H40" s="23"/>
      <c r="I40" s="28"/>
      <c r="J40" s="23"/>
      <c r="K40" s="28"/>
      <c r="L40" s="23"/>
      <c r="M40" s="28"/>
      <c r="N40" s="23"/>
      <c r="O40" s="140"/>
      <c r="P40" s="124"/>
      <c r="Q40" s="132"/>
      <c r="R40" s="102" t="s">
        <v>81</v>
      </c>
      <c r="S40" s="104"/>
      <c r="T40" s="104"/>
      <c r="U40" s="104"/>
      <c r="V40" s="104"/>
      <c r="W40" s="104"/>
      <c r="X40" s="104"/>
      <c r="Y40" s="104"/>
      <c r="Z40" s="104"/>
      <c r="AA40" s="104"/>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row>
    <row r="41" spans="1:254" x14ac:dyDescent="0.2">
      <c r="A41" s="92"/>
      <c r="B41" s="21"/>
      <c r="C41" s="24"/>
      <c r="D41" s="21"/>
      <c r="E41" s="24"/>
      <c r="F41" s="23"/>
      <c r="G41" s="28"/>
      <c r="H41" s="23"/>
      <c r="I41" s="28"/>
      <c r="J41" s="23"/>
      <c r="K41" s="28"/>
      <c r="L41" s="23"/>
      <c r="M41" s="28"/>
      <c r="N41" s="23"/>
      <c r="O41" s="140"/>
      <c r="P41" s="124"/>
      <c r="Q41" s="132"/>
      <c r="R41" s="102" t="s">
        <v>87</v>
      </c>
      <c r="S41" s="104"/>
      <c r="T41" s="104"/>
      <c r="U41" s="104"/>
      <c r="V41" s="104"/>
      <c r="W41" s="104"/>
      <c r="X41" s="104"/>
      <c r="Y41" s="104"/>
      <c r="Z41" s="104"/>
      <c r="AA41" s="104"/>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row>
    <row r="42" spans="1:254" x14ac:dyDescent="0.2">
      <c r="A42" s="31" t="s">
        <v>17</v>
      </c>
      <c r="B42" s="21"/>
      <c r="C42" s="24"/>
      <c r="D42" s="21"/>
      <c r="E42" s="24"/>
      <c r="F42" s="23"/>
      <c r="G42" s="24"/>
      <c r="H42" s="23"/>
      <c r="I42" s="24"/>
      <c r="J42" s="23"/>
      <c r="K42" s="24"/>
      <c r="L42" s="23"/>
      <c r="M42" s="21"/>
      <c r="N42" s="23"/>
      <c r="O42" s="140"/>
      <c r="P42" s="124"/>
      <c r="Q42" s="132"/>
      <c r="R42" s="104"/>
      <c r="S42" s="104"/>
      <c r="T42" s="104"/>
      <c r="U42" s="104"/>
      <c r="V42" s="104"/>
      <c r="W42" s="104"/>
      <c r="X42" s="104"/>
      <c r="Y42" s="104"/>
      <c r="Z42" s="104"/>
      <c r="AA42" s="104"/>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row>
    <row r="43" spans="1:254" x14ac:dyDescent="0.2">
      <c r="A43" s="24" t="s">
        <v>117</v>
      </c>
      <c r="B43" s="21">
        <f>SUM(D43+F43+H43+J43+L43+N43)</f>
        <v>10797355</v>
      </c>
      <c r="C43" s="22"/>
      <c r="D43" s="21">
        <v>8392000</v>
      </c>
      <c r="E43" s="22"/>
      <c r="F43" s="21">
        <v>2405355</v>
      </c>
      <c r="G43" s="22"/>
      <c r="H43" s="21">
        <v>0</v>
      </c>
      <c r="I43" s="22"/>
      <c r="J43" s="23">
        <v>0</v>
      </c>
      <c r="K43" s="22"/>
      <c r="L43" s="23">
        <v>0</v>
      </c>
      <c r="M43" s="22"/>
      <c r="N43" s="23">
        <v>0</v>
      </c>
      <c r="O43" s="140"/>
      <c r="P43" s="124"/>
      <c r="Q43" s="132"/>
      <c r="R43" s="104"/>
      <c r="S43" s="110"/>
      <c r="T43" s="104"/>
      <c r="U43" s="104"/>
      <c r="V43" s="104"/>
      <c r="W43" s="104"/>
      <c r="X43" s="104"/>
      <c r="Y43" s="104"/>
      <c r="Z43" s="104"/>
      <c r="AA43" s="104"/>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row>
    <row r="44" spans="1:254" x14ac:dyDescent="0.2">
      <c r="A44" s="24" t="s">
        <v>46</v>
      </c>
      <c r="B44" s="21">
        <f>SUM(D44+F44+H44+J44+L44+N44)</f>
        <v>1000000</v>
      </c>
      <c r="C44" s="21"/>
      <c r="D44" s="121">
        <v>1000000</v>
      </c>
      <c r="E44" s="122"/>
      <c r="F44" s="121">
        <v>0</v>
      </c>
      <c r="G44" s="22"/>
      <c r="H44" s="23">
        <v>0</v>
      </c>
      <c r="I44" s="22"/>
      <c r="J44" s="23">
        <v>0</v>
      </c>
      <c r="K44" s="22"/>
      <c r="L44" s="21">
        <v>0</v>
      </c>
      <c r="M44" s="24"/>
      <c r="N44" s="21">
        <v>0</v>
      </c>
      <c r="O44" s="140"/>
      <c r="P44" s="124"/>
      <c r="Q44" s="132"/>
      <c r="R44" s="102" t="s">
        <v>55</v>
      </c>
      <c r="S44" s="113"/>
      <c r="T44" s="99"/>
      <c r="U44" s="99"/>
      <c r="V44" s="99"/>
      <c r="W44" s="99"/>
      <c r="X44" s="99"/>
      <c r="Y44" s="99"/>
      <c r="Z44" s="99"/>
      <c r="AA44" s="99"/>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row>
    <row r="45" spans="1:254" x14ac:dyDescent="0.2">
      <c r="A45" s="24" t="s">
        <v>85</v>
      </c>
      <c r="B45" s="21">
        <f>SUM(D45+F45+H45+J45+L45+N45)</f>
        <v>15000000</v>
      </c>
      <c r="C45" s="21"/>
      <c r="D45" s="121">
        <v>0</v>
      </c>
      <c r="E45" s="122"/>
      <c r="F45" s="121">
        <v>3000000</v>
      </c>
      <c r="G45" s="22"/>
      <c r="H45" s="23">
        <v>3000000</v>
      </c>
      <c r="I45" s="22"/>
      <c r="J45" s="23">
        <v>3000000</v>
      </c>
      <c r="K45" s="22"/>
      <c r="L45" s="21">
        <v>3000000</v>
      </c>
      <c r="M45" s="24"/>
      <c r="N45" s="21">
        <v>3000000</v>
      </c>
      <c r="O45" s="140"/>
      <c r="P45" s="146" t="s">
        <v>119</v>
      </c>
      <c r="Q45" s="132"/>
      <c r="R45" s="113" t="s">
        <v>125</v>
      </c>
      <c r="S45" s="113"/>
      <c r="T45" s="99"/>
      <c r="U45" s="99"/>
      <c r="V45" s="99"/>
      <c r="W45" s="99"/>
      <c r="X45" s="99"/>
      <c r="Y45" s="99"/>
      <c r="Z45" s="99"/>
      <c r="AA45" s="99"/>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row>
    <row r="46" spans="1:254" x14ac:dyDescent="0.2">
      <c r="A46" s="31" t="s">
        <v>118</v>
      </c>
      <c r="B46" s="89">
        <f>SUM(B43:B45)</f>
        <v>26797355</v>
      </c>
      <c r="C46" s="22"/>
      <c r="D46" s="89">
        <f>SUM(D43:D45)</f>
        <v>9392000</v>
      </c>
      <c r="E46" s="31"/>
      <c r="F46" s="89">
        <f>SUM(F43:F45)</f>
        <v>5405355</v>
      </c>
      <c r="G46" s="123"/>
      <c r="H46" s="89">
        <f>SUM(H43:H45)</f>
        <v>3000000</v>
      </c>
      <c r="I46" s="31"/>
      <c r="J46" s="89">
        <f>SUM(J43:J45)</f>
        <v>3000000</v>
      </c>
      <c r="K46" s="31"/>
      <c r="L46" s="89">
        <f>SUM(L43:L45)</f>
        <v>3000000</v>
      </c>
      <c r="M46" s="31"/>
      <c r="N46" s="89">
        <f>SUM(N43:N45)</f>
        <v>3000000</v>
      </c>
      <c r="O46" s="140"/>
      <c r="P46" s="146">
        <f>SUM(D46:N46)</f>
        <v>26797355</v>
      </c>
      <c r="Q46" s="132"/>
      <c r="R46" s="113"/>
      <c r="S46" s="113"/>
      <c r="T46" s="99"/>
      <c r="U46" s="99"/>
      <c r="V46" s="99"/>
      <c r="W46" s="99"/>
      <c r="X46" s="99"/>
      <c r="Y46" s="99"/>
      <c r="Z46" s="99"/>
      <c r="AA46" s="99"/>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row>
    <row r="47" spans="1:254" x14ac:dyDescent="0.2">
      <c r="A47" s="31"/>
      <c r="B47" s="89"/>
      <c r="C47" s="22"/>
      <c r="D47" s="89"/>
      <c r="E47" s="31"/>
      <c r="F47" s="89"/>
      <c r="G47" s="123"/>
      <c r="H47" s="89"/>
      <c r="I47" s="31"/>
      <c r="J47" s="89"/>
      <c r="K47" s="31"/>
      <c r="L47" s="89"/>
      <c r="M47" s="31"/>
      <c r="N47" s="89"/>
      <c r="O47" s="140"/>
      <c r="P47" s="124"/>
      <c r="Q47" s="132"/>
      <c r="R47" s="102" t="s">
        <v>80</v>
      </c>
      <c r="S47" s="113"/>
      <c r="T47" s="99"/>
      <c r="U47" s="99"/>
      <c r="V47" s="99"/>
      <c r="W47" s="99"/>
      <c r="X47" s="99"/>
      <c r="Y47" s="99"/>
      <c r="Z47" s="99"/>
      <c r="AA47" s="99"/>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row>
    <row r="48" spans="1:254" x14ac:dyDescent="0.2">
      <c r="A48" s="24" t="s">
        <v>47</v>
      </c>
      <c r="B48" s="21">
        <v>3000000</v>
      </c>
      <c r="C48" s="24"/>
      <c r="D48" s="21">
        <v>1500000</v>
      </c>
      <c r="E48" s="24"/>
      <c r="F48" s="21">
        <v>1500000</v>
      </c>
      <c r="G48" s="24"/>
      <c r="H48" s="21">
        <v>0</v>
      </c>
      <c r="I48" s="24"/>
      <c r="J48" s="21">
        <v>0</v>
      </c>
      <c r="K48" s="24"/>
      <c r="L48" s="21">
        <v>0</v>
      </c>
      <c r="M48" s="24"/>
      <c r="N48" s="21">
        <v>0</v>
      </c>
      <c r="O48" s="142"/>
      <c r="P48" s="124"/>
      <c r="Q48" s="1"/>
      <c r="R48" s="113"/>
      <c r="S48" s="113"/>
      <c r="T48" s="99"/>
      <c r="U48" s="99"/>
      <c r="V48" s="99"/>
      <c r="W48" s="99"/>
      <c r="X48" s="99"/>
      <c r="Y48" s="99"/>
      <c r="Z48" s="99"/>
      <c r="AA48" s="99"/>
    </row>
    <row r="49" spans="1:27" ht="16.5" thickBot="1" x14ac:dyDescent="0.3">
      <c r="A49" s="31" t="s">
        <v>94</v>
      </c>
      <c r="B49" s="145">
        <f>SUM(B40+B46+B48)</f>
        <v>36150355</v>
      </c>
      <c r="C49" s="31"/>
      <c r="D49" s="145">
        <f>SUM(D40+D46+D48)</f>
        <v>17245000</v>
      </c>
      <c r="E49" s="88"/>
      <c r="F49" s="145">
        <f>SUM(F46+F48)</f>
        <v>6905355</v>
      </c>
      <c r="G49" s="88"/>
      <c r="H49" s="145">
        <f>SUM(H46+H48)</f>
        <v>3000000</v>
      </c>
      <c r="I49" s="88"/>
      <c r="J49" s="145">
        <f>SUM(J46+J48)</f>
        <v>3000000</v>
      </c>
      <c r="K49" s="88"/>
      <c r="L49" s="145">
        <f>SUM(L46+L48)</f>
        <v>3000000</v>
      </c>
      <c r="M49" s="31"/>
      <c r="N49" s="145">
        <f>SUM(N46+N48)</f>
        <v>3000000</v>
      </c>
      <c r="O49" s="142"/>
      <c r="P49" s="124"/>
      <c r="Q49" s="1"/>
      <c r="R49" s="113"/>
      <c r="S49" s="113"/>
      <c r="T49" s="99"/>
      <c r="U49" s="99"/>
      <c r="V49" s="99"/>
      <c r="W49" s="99"/>
      <c r="X49" s="99"/>
      <c r="Y49" s="99"/>
      <c r="Z49" s="99"/>
      <c r="AA49" s="99"/>
    </row>
    <row r="50" spans="1:27" ht="17.25" customHeight="1" thickTop="1" x14ac:dyDescent="0.2">
      <c r="A50" s="24"/>
      <c r="B50" s="24"/>
      <c r="C50" s="24"/>
      <c r="D50" s="33"/>
      <c r="E50" s="28"/>
      <c r="F50" s="9"/>
      <c r="G50" s="28"/>
      <c r="H50" s="9"/>
      <c r="I50" s="28"/>
      <c r="J50" s="9"/>
      <c r="K50" s="28"/>
      <c r="L50" s="9"/>
      <c r="M50" s="24"/>
      <c r="N50" s="9"/>
      <c r="O50" s="143"/>
      <c r="P50" s="125"/>
      <c r="Q50" s="6"/>
      <c r="R50" s="113"/>
      <c r="S50" s="113"/>
      <c r="T50" s="99"/>
      <c r="U50" s="99"/>
      <c r="V50" s="99"/>
      <c r="W50" s="99"/>
      <c r="X50" s="99"/>
      <c r="Y50" s="99"/>
      <c r="Z50" s="99"/>
      <c r="AA50" s="99"/>
    </row>
    <row r="51" spans="1:27" ht="15.75" thickBot="1" x14ac:dyDescent="0.25">
      <c r="A51" s="31" t="s">
        <v>95</v>
      </c>
      <c r="B51" s="24"/>
      <c r="C51" s="24"/>
      <c r="D51" s="90">
        <v>44910000</v>
      </c>
      <c r="E51" s="28"/>
      <c r="F51" s="9"/>
      <c r="G51" s="28"/>
      <c r="H51" s="9"/>
      <c r="I51" s="28"/>
      <c r="J51" s="9"/>
      <c r="K51" s="28"/>
      <c r="L51" s="9"/>
      <c r="M51" s="24"/>
      <c r="N51" s="9"/>
      <c r="O51" s="143"/>
      <c r="P51" s="125"/>
      <c r="Q51" s="6"/>
      <c r="R51" s="102" t="s">
        <v>59</v>
      </c>
      <c r="S51" s="99"/>
      <c r="T51" s="99"/>
      <c r="U51" s="99"/>
      <c r="V51" s="99"/>
      <c r="W51" s="99"/>
      <c r="X51" s="99"/>
      <c r="Y51" s="99"/>
      <c r="Z51" s="99"/>
      <c r="AA51" s="99"/>
    </row>
    <row r="52" spans="1:27" ht="12" customHeight="1" thickTop="1" x14ac:dyDescent="0.2">
      <c r="A52" s="24"/>
      <c r="B52" s="24"/>
      <c r="C52" s="24"/>
      <c r="D52"/>
      <c r="E52" s="28"/>
      <c r="F52" s="9"/>
      <c r="G52" s="28"/>
      <c r="H52" s="9"/>
      <c r="I52" s="28"/>
      <c r="J52" s="9"/>
      <c r="K52" s="28"/>
      <c r="L52" s="9"/>
      <c r="M52" s="24"/>
      <c r="N52" s="9"/>
      <c r="O52" s="143"/>
      <c r="P52" s="125"/>
      <c r="Q52" s="6"/>
      <c r="R52" s="102" t="s">
        <v>9</v>
      </c>
      <c r="S52" s="99"/>
      <c r="T52" s="99"/>
      <c r="U52" s="99"/>
      <c r="V52" s="99"/>
      <c r="W52" s="99"/>
      <c r="X52" s="99"/>
      <c r="Y52" s="99"/>
      <c r="Z52" s="99"/>
      <c r="AA52" s="99"/>
    </row>
    <row r="53" spans="1:27" ht="15.75" thickBot="1" x14ac:dyDescent="0.25">
      <c r="A53" s="66" t="s">
        <v>21</v>
      </c>
      <c r="B53" s="24"/>
      <c r="C53" s="24"/>
      <c r="D53" s="12">
        <f>D49/D51</f>
        <v>0.38399020262747718</v>
      </c>
      <c r="E53" s="38"/>
      <c r="F53" s="24"/>
      <c r="G53" s="24"/>
      <c r="H53" s="24"/>
      <c r="I53" s="24"/>
      <c r="J53" s="24"/>
      <c r="K53" s="24"/>
      <c r="L53" s="24"/>
      <c r="M53" s="24"/>
      <c r="N53" s="24"/>
      <c r="O53" s="143"/>
      <c r="P53" s="125"/>
      <c r="Q53" s="6"/>
      <c r="R53" s="98"/>
      <c r="S53" s="99"/>
      <c r="T53" s="99"/>
      <c r="U53" s="99"/>
      <c r="V53" s="99"/>
      <c r="W53" s="99"/>
      <c r="X53" s="99"/>
      <c r="Y53" s="99"/>
      <c r="Z53" s="99"/>
      <c r="AA53" s="99"/>
    </row>
    <row r="54" spans="1:27" ht="16.5" thickTop="1" thickBot="1" x14ac:dyDescent="0.25">
      <c r="A54" s="38"/>
      <c r="B54" s="38"/>
      <c r="C54" s="38"/>
      <c r="D54" s="38"/>
      <c r="E54" s="38"/>
      <c r="F54" s="34"/>
      <c r="G54" s="35"/>
      <c r="H54" s="35"/>
      <c r="I54" s="35"/>
      <c r="J54" s="35"/>
      <c r="K54" s="35"/>
      <c r="L54" s="35"/>
      <c r="M54" s="35"/>
      <c r="N54" s="35"/>
      <c r="O54" s="143"/>
      <c r="P54" s="125"/>
      <c r="Q54" s="6"/>
      <c r="R54" s="98"/>
      <c r="S54" s="99"/>
      <c r="T54" s="99"/>
      <c r="U54" s="99"/>
      <c r="V54" s="99"/>
      <c r="W54" s="99"/>
      <c r="X54" s="99"/>
      <c r="Y54" s="99"/>
      <c r="Z54" s="99"/>
      <c r="AA54" s="99"/>
    </row>
    <row r="55" spans="1:27" ht="13.5" customHeight="1" thickTop="1" x14ac:dyDescent="0.2">
      <c r="A55" s="82"/>
      <c r="B55" s="83"/>
      <c r="C55" s="83"/>
      <c r="D55" s="84"/>
      <c r="E55" s="85"/>
      <c r="F55" s="173" t="s">
        <v>25</v>
      </c>
      <c r="G55" s="174"/>
      <c r="H55" s="174"/>
      <c r="I55" s="174"/>
      <c r="J55" s="174"/>
      <c r="K55" s="174"/>
      <c r="L55" s="174"/>
      <c r="M55" s="174"/>
      <c r="N55" s="174"/>
      <c r="O55" s="143"/>
      <c r="P55" s="125"/>
      <c r="Q55" s="6"/>
      <c r="R55" s="98"/>
      <c r="S55" s="99"/>
      <c r="T55" s="99"/>
      <c r="U55" s="99"/>
      <c r="V55" s="99"/>
      <c r="W55" s="99"/>
      <c r="X55" s="99"/>
      <c r="Y55" s="99"/>
      <c r="Z55" s="99"/>
      <c r="AA55" s="99"/>
    </row>
    <row r="56" spans="1:27" x14ac:dyDescent="0.2">
      <c r="A56" s="59" t="s">
        <v>18</v>
      </c>
      <c r="B56" s="44"/>
      <c r="C56" s="46"/>
      <c r="D56" s="44"/>
      <c r="E56" s="47"/>
      <c r="F56" s="27" t="s">
        <v>64</v>
      </c>
      <c r="G56" s="24"/>
      <c r="H56" s="24"/>
      <c r="I56" s="24"/>
      <c r="J56" s="24"/>
      <c r="K56" s="24"/>
      <c r="L56" s="24"/>
      <c r="M56" s="24"/>
      <c r="N56" s="24"/>
      <c r="R56" s="113"/>
      <c r="S56" s="99"/>
      <c r="T56" s="113"/>
      <c r="U56" s="99"/>
      <c r="V56" s="99"/>
      <c r="W56" s="99"/>
      <c r="X56" s="99"/>
      <c r="Y56" s="99"/>
      <c r="Z56" s="99"/>
      <c r="AA56" s="99"/>
    </row>
    <row r="57" spans="1:27" ht="15.75" thickBot="1" x14ac:dyDescent="0.25">
      <c r="A57" s="44" t="s">
        <v>19</v>
      </c>
      <c r="B57" s="40">
        <f>B46</f>
        <v>26797355</v>
      </c>
      <c r="C57" s="46"/>
      <c r="D57" s="41" t="s">
        <v>26</v>
      </c>
      <c r="E57" s="47"/>
      <c r="F57" s="26" t="s">
        <v>62</v>
      </c>
      <c r="G57" s="24"/>
      <c r="H57" s="24"/>
      <c r="I57" s="24"/>
      <c r="J57" s="24"/>
      <c r="K57" s="24"/>
      <c r="L57" s="24"/>
      <c r="M57" s="24"/>
      <c r="N57" s="24"/>
      <c r="R57" s="99"/>
      <c r="S57" s="99"/>
      <c r="T57" s="113"/>
      <c r="U57" s="99"/>
      <c r="V57" s="99"/>
      <c r="W57" s="99"/>
      <c r="X57" s="99"/>
      <c r="Y57" s="99"/>
      <c r="Z57" s="99"/>
      <c r="AA57" s="99"/>
    </row>
    <row r="58" spans="1:27" ht="15.75" thickTop="1" x14ac:dyDescent="0.2">
      <c r="A58" s="44" t="s">
        <v>6</v>
      </c>
      <c r="B58" s="48"/>
      <c r="C58" s="49"/>
      <c r="D58" s="50">
        <f>B57/45921333</f>
        <v>0.58354915350562664</v>
      </c>
      <c r="E58" s="51"/>
      <c r="F58" s="26" t="s">
        <v>76</v>
      </c>
      <c r="G58" s="24"/>
      <c r="H58" s="24"/>
      <c r="I58" s="24"/>
      <c r="J58" s="24"/>
      <c r="K58" s="24"/>
      <c r="L58" s="24"/>
      <c r="M58" s="24"/>
      <c r="N58" s="24"/>
      <c r="R58" s="98"/>
      <c r="S58" s="99"/>
      <c r="T58" s="113"/>
      <c r="U58" s="99"/>
      <c r="V58" s="99"/>
      <c r="W58" s="99"/>
      <c r="X58" s="99"/>
      <c r="Y58" s="99"/>
      <c r="Z58" s="99"/>
      <c r="AA58" s="99"/>
    </row>
    <row r="59" spans="1:27" x14ac:dyDescent="0.2">
      <c r="A59" s="44" t="s">
        <v>20</v>
      </c>
      <c r="B59" s="49"/>
      <c r="C59" s="49"/>
      <c r="D59" s="50">
        <f>(+B57+B48)/45921333</f>
        <v>0.64887826753635391</v>
      </c>
      <c r="E59" s="52"/>
      <c r="F59" s="27" t="s">
        <v>65</v>
      </c>
      <c r="G59" s="24"/>
      <c r="H59" s="24"/>
      <c r="I59" s="24"/>
      <c r="J59" s="24"/>
      <c r="K59" s="24"/>
      <c r="L59" s="24"/>
      <c r="M59" s="24"/>
      <c r="N59" s="24"/>
      <c r="R59" s="98"/>
      <c r="S59" s="99"/>
      <c r="T59" s="113"/>
      <c r="U59" s="99"/>
      <c r="V59" s="99"/>
      <c r="W59" s="99"/>
      <c r="X59" s="99"/>
      <c r="Y59" s="99"/>
      <c r="Z59" s="99"/>
      <c r="AA59" s="99"/>
    </row>
    <row r="60" spans="1:27" x14ac:dyDescent="0.2">
      <c r="A60" s="59" t="s">
        <v>28</v>
      </c>
      <c r="B60" s="44"/>
      <c r="C60" s="44"/>
      <c r="D60" s="53">
        <v>0.5</v>
      </c>
      <c r="E60" s="52"/>
      <c r="F60" s="26" t="s">
        <v>63</v>
      </c>
      <c r="G60" s="24"/>
      <c r="H60" s="24"/>
      <c r="I60" s="24"/>
      <c r="J60" s="24"/>
      <c r="K60" s="24"/>
      <c r="L60" s="24"/>
      <c r="M60" s="24"/>
      <c r="N60" s="24"/>
      <c r="R60" s="98"/>
      <c r="S60" s="99"/>
      <c r="T60" s="113"/>
      <c r="U60" s="99"/>
      <c r="V60" s="99"/>
      <c r="W60" s="99"/>
      <c r="X60" s="99"/>
      <c r="Y60" s="99"/>
      <c r="Z60" s="99"/>
      <c r="AA60" s="99"/>
    </row>
    <row r="61" spans="1:27" x14ac:dyDescent="0.2">
      <c r="A61" s="44"/>
      <c r="B61" s="44"/>
      <c r="C61" s="44"/>
      <c r="D61" s="49"/>
      <c r="E61" s="52"/>
      <c r="F61" s="27" t="s">
        <v>66</v>
      </c>
      <c r="G61" s="24"/>
      <c r="H61" s="24"/>
      <c r="I61" s="24"/>
      <c r="J61" s="24"/>
      <c r="K61" s="24"/>
      <c r="L61" s="24"/>
      <c r="M61" s="24"/>
      <c r="N61" s="24"/>
      <c r="R61" s="98"/>
      <c r="S61" s="99"/>
      <c r="T61" s="113"/>
      <c r="U61" s="99"/>
      <c r="V61" s="99"/>
      <c r="W61" s="99"/>
      <c r="X61" s="99"/>
      <c r="Y61" s="99"/>
      <c r="Z61" s="99"/>
      <c r="AA61" s="99"/>
    </row>
    <row r="62" spans="1:27" ht="15.75" x14ac:dyDescent="0.25">
      <c r="A62" s="67" t="s">
        <v>7</v>
      </c>
      <c r="B62" s="54"/>
      <c r="C62" s="54"/>
      <c r="D62" s="55"/>
      <c r="E62" s="56"/>
      <c r="F62" s="26" t="s">
        <v>67</v>
      </c>
      <c r="G62" s="24"/>
      <c r="H62" s="24"/>
      <c r="I62" s="24"/>
      <c r="J62" s="24"/>
      <c r="K62" s="24"/>
      <c r="L62" s="24"/>
      <c r="M62" s="24"/>
      <c r="N62" s="24"/>
      <c r="R62" s="98"/>
      <c r="S62" s="99"/>
      <c r="T62" s="113"/>
      <c r="U62" s="99"/>
      <c r="V62" s="99"/>
      <c r="W62" s="99"/>
      <c r="X62" s="99"/>
      <c r="Y62" s="99"/>
      <c r="Z62" s="99"/>
      <c r="AA62" s="99"/>
    </row>
    <row r="63" spans="1:27" x14ac:dyDescent="0.2">
      <c r="A63" s="59" t="s">
        <v>8</v>
      </c>
      <c r="B63" s="49"/>
      <c r="C63" s="49"/>
      <c r="D63" s="57"/>
      <c r="E63" s="58"/>
      <c r="F63" s="26" t="s">
        <v>69</v>
      </c>
      <c r="G63" s="24"/>
      <c r="H63" s="24"/>
      <c r="I63" s="24"/>
      <c r="J63" s="24"/>
      <c r="K63" s="24"/>
      <c r="L63" s="24"/>
      <c r="M63" s="24"/>
      <c r="N63" s="24"/>
      <c r="R63" s="102" t="s">
        <v>50</v>
      </c>
      <c r="S63" s="99"/>
      <c r="T63" s="113"/>
      <c r="U63" s="99"/>
      <c r="V63" s="99"/>
      <c r="W63" s="99"/>
      <c r="X63" s="99"/>
      <c r="Y63" s="99"/>
      <c r="Z63" s="99"/>
      <c r="AA63" s="99"/>
    </row>
    <row r="64" spans="1:27" x14ac:dyDescent="0.2">
      <c r="A64" s="44" t="s">
        <v>22</v>
      </c>
      <c r="B64" s="44"/>
      <c r="C64" s="59"/>
      <c r="D64" s="60">
        <v>6.7699999999999996E-2</v>
      </c>
      <c r="E64" s="45"/>
      <c r="F64" s="26" t="s">
        <v>70</v>
      </c>
      <c r="G64" s="24"/>
      <c r="H64" s="24"/>
      <c r="I64" s="24"/>
      <c r="J64" s="24"/>
      <c r="K64" s="24"/>
      <c r="L64" s="24"/>
      <c r="M64" s="24"/>
      <c r="N64" s="24"/>
      <c r="R64" s="116" t="s">
        <v>32</v>
      </c>
      <c r="S64" s="99"/>
      <c r="T64" s="113"/>
      <c r="U64" s="99"/>
      <c r="V64" s="99"/>
      <c r="W64" s="99"/>
      <c r="X64" s="99"/>
      <c r="Y64" s="99"/>
      <c r="Z64" s="99"/>
      <c r="AA64" s="99"/>
    </row>
    <row r="65" spans="1:27" x14ac:dyDescent="0.2">
      <c r="A65" s="44" t="s">
        <v>23</v>
      </c>
      <c r="B65" s="44"/>
      <c r="C65" s="59"/>
      <c r="D65" s="60">
        <v>3.4799999999999998E-2</v>
      </c>
      <c r="E65" s="45"/>
      <c r="F65" s="26" t="s">
        <v>71</v>
      </c>
      <c r="G65" s="24"/>
      <c r="H65" s="24"/>
      <c r="I65" s="24"/>
      <c r="J65" s="24"/>
      <c r="K65" s="24"/>
      <c r="L65" s="24"/>
      <c r="M65" s="24"/>
      <c r="N65" s="24"/>
      <c r="R65" s="102" t="s">
        <v>56</v>
      </c>
      <c r="S65" s="99"/>
      <c r="T65" s="99"/>
      <c r="U65" s="99"/>
      <c r="V65" s="99"/>
      <c r="W65" s="99"/>
      <c r="X65" s="99"/>
      <c r="Y65" s="99"/>
      <c r="Z65" s="99"/>
      <c r="AA65" s="99"/>
    </row>
    <row r="66" spans="1:27" ht="15.75" thickBot="1" x14ac:dyDescent="0.25">
      <c r="A66" s="59" t="s">
        <v>24</v>
      </c>
      <c r="B66" s="44"/>
      <c r="C66" s="44"/>
      <c r="D66" s="42">
        <f>SUM(D64:D65)</f>
        <v>0.10249999999999999</v>
      </c>
      <c r="E66" s="45"/>
      <c r="F66" s="26" t="s">
        <v>73</v>
      </c>
      <c r="G66" s="24"/>
      <c r="H66" s="24"/>
      <c r="I66" s="24"/>
      <c r="J66" s="24"/>
      <c r="K66" s="24"/>
      <c r="L66" s="24"/>
      <c r="M66" s="24"/>
      <c r="N66" s="24"/>
      <c r="R66" s="98"/>
      <c r="S66" s="99"/>
      <c r="T66" s="99"/>
      <c r="U66" s="99"/>
      <c r="V66" s="99"/>
      <c r="W66" s="99"/>
      <c r="X66" s="99"/>
      <c r="Y66" s="99"/>
      <c r="Z66" s="99"/>
      <c r="AA66" s="99"/>
    </row>
    <row r="67" spans="1:27" ht="15.75" thickTop="1" x14ac:dyDescent="0.2">
      <c r="A67" s="44"/>
      <c r="B67" s="44"/>
      <c r="C67" s="44"/>
      <c r="D67" s="43"/>
      <c r="E67" s="45"/>
      <c r="F67" s="10" t="s">
        <v>72</v>
      </c>
      <c r="G67" s="24"/>
      <c r="H67" s="24"/>
      <c r="I67" s="24"/>
      <c r="J67" s="24"/>
      <c r="K67" s="24"/>
      <c r="L67" s="24"/>
      <c r="M67" s="24"/>
      <c r="N67" s="24"/>
      <c r="R67" s="114" t="s">
        <v>57</v>
      </c>
      <c r="S67" s="99"/>
      <c r="T67" s="99"/>
      <c r="U67" s="99"/>
      <c r="V67" s="99"/>
      <c r="W67" s="99"/>
      <c r="X67" s="99"/>
      <c r="Y67" s="99"/>
      <c r="Z67" s="99"/>
      <c r="AA67" s="99"/>
    </row>
    <row r="68" spans="1:27" x14ac:dyDescent="0.2">
      <c r="A68" s="59" t="s">
        <v>144</v>
      </c>
      <c r="B68" s="44"/>
      <c r="C68" s="46"/>
      <c r="D68" s="120">
        <v>-4.2000000000000003E-2</v>
      </c>
      <c r="E68" s="45"/>
      <c r="G68" s="24"/>
      <c r="H68" s="24"/>
      <c r="I68" s="24"/>
      <c r="J68" s="21"/>
      <c r="K68" s="24"/>
      <c r="L68" s="24"/>
      <c r="M68" s="24"/>
      <c r="N68" s="24"/>
      <c r="R68" s="102" t="s">
        <v>123</v>
      </c>
      <c r="S68" s="99"/>
      <c r="T68" s="99"/>
      <c r="U68" s="99"/>
      <c r="V68" s="99"/>
      <c r="W68" s="99"/>
      <c r="X68" s="99"/>
      <c r="Y68" s="99"/>
      <c r="Z68" s="99"/>
      <c r="AA68" s="99"/>
    </row>
    <row r="69" spans="1:27" x14ac:dyDescent="0.2">
      <c r="A69" s="54"/>
      <c r="B69" s="68"/>
      <c r="C69" s="69"/>
      <c r="E69" s="45"/>
      <c r="F69" s="26" t="s">
        <v>68</v>
      </c>
      <c r="G69" s="24"/>
      <c r="H69" s="24"/>
      <c r="I69" s="24"/>
      <c r="J69" s="61"/>
      <c r="K69" s="24"/>
      <c r="L69" s="24"/>
      <c r="M69" s="24"/>
      <c r="N69" s="24"/>
      <c r="R69" s="114" t="s">
        <v>22</v>
      </c>
      <c r="S69" s="99"/>
      <c r="T69" s="99"/>
      <c r="U69" s="99"/>
      <c r="V69" s="99"/>
      <c r="W69" s="99"/>
      <c r="X69" s="99"/>
      <c r="Y69" s="99"/>
      <c r="Z69" s="99"/>
      <c r="AA69" s="99"/>
    </row>
    <row r="70" spans="1:27" ht="15.75" thickBot="1" x14ac:dyDescent="0.25">
      <c r="A70" s="86"/>
      <c r="B70" s="86"/>
      <c r="C70" s="86"/>
      <c r="D70" s="86"/>
      <c r="E70" s="36"/>
      <c r="F70" s="62"/>
      <c r="G70" s="30"/>
      <c r="H70" s="30"/>
      <c r="I70" s="30"/>
      <c r="J70" s="63"/>
      <c r="K70" s="30"/>
      <c r="L70" s="30"/>
      <c r="M70" s="30"/>
      <c r="N70" s="30"/>
      <c r="R70" s="114" t="s">
        <v>23</v>
      </c>
      <c r="S70" s="99"/>
      <c r="T70" s="99"/>
      <c r="U70" s="99"/>
      <c r="V70" s="99"/>
      <c r="W70" s="99"/>
      <c r="X70" s="99"/>
      <c r="Y70" s="99"/>
      <c r="Z70" s="99"/>
      <c r="AA70" s="99"/>
    </row>
    <row r="71" spans="1:27" ht="15" customHeight="1" thickTop="1" x14ac:dyDescent="0.2">
      <c r="A71" s="8"/>
      <c r="B71" s="8"/>
      <c r="C71" s="8"/>
      <c r="D71" s="8"/>
      <c r="E71" s="3"/>
      <c r="F71" s="6"/>
      <c r="G71" s="6"/>
      <c r="H71" s="6"/>
      <c r="I71" s="6"/>
      <c r="J71" s="6"/>
      <c r="K71" s="6"/>
      <c r="L71" s="6"/>
      <c r="M71" s="6"/>
      <c r="N71" s="6"/>
      <c r="R71" s="102" t="s">
        <v>124</v>
      </c>
      <c r="S71" s="99"/>
      <c r="T71" s="99"/>
      <c r="U71" s="99"/>
      <c r="V71" s="99"/>
      <c r="W71" s="99"/>
      <c r="X71" s="99"/>
      <c r="Y71" s="99"/>
      <c r="Z71" s="99"/>
      <c r="AA71" s="99"/>
    </row>
    <row r="72" spans="1:27" x14ac:dyDescent="0.2">
      <c r="E72" s="7"/>
      <c r="G72" s="6"/>
      <c r="H72" s="6"/>
      <c r="I72" s="6"/>
      <c r="J72" s="6"/>
      <c r="K72" s="6"/>
      <c r="L72" s="6"/>
      <c r="M72" s="6"/>
      <c r="N72" s="1"/>
      <c r="R72" s="98"/>
      <c r="S72" s="99"/>
      <c r="T72" s="99"/>
      <c r="U72" s="99"/>
      <c r="V72" s="99"/>
      <c r="W72" s="99"/>
      <c r="X72" s="99"/>
      <c r="Y72" s="99"/>
      <c r="Z72" s="99"/>
      <c r="AA72" s="99"/>
    </row>
    <row r="73" spans="1:27" x14ac:dyDescent="0.2">
      <c r="E73" s="39"/>
      <c r="F73" s="6"/>
      <c r="G73" s="8"/>
      <c r="H73" s="8"/>
      <c r="I73" s="8"/>
      <c r="R73" s="98"/>
      <c r="S73" s="99"/>
      <c r="T73" s="99"/>
      <c r="U73" s="99"/>
      <c r="V73" s="99"/>
      <c r="W73" s="99"/>
      <c r="X73" s="99"/>
      <c r="Y73" s="99"/>
      <c r="Z73" s="99"/>
      <c r="AA73" s="99"/>
    </row>
    <row r="74" spans="1:27" x14ac:dyDescent="0.2">
      <c r="E74" s="8"/>
      <c r="R74" s="98"/>
      <c r="S74" s="99"/>
      <c r="T74" s="99"/>
      <c r="U74" s="99"/>
      <c r="V74" s="99"/>
      <c r="W74" s="99"/>
      <c r="X74" s="99"/>
      <c r="Y74" s="99"/>
      <c r="Z74" s="99"/>
      <c r="AA74" s="99"/>
    </row>
    <row r="75" spans="1:27" x14ac:dyDescent="0.2">
      <c r="R75" s="98"/>
      <c r="S75" s="99"/>
      <c r="T75" s="99"/>
      <c r="U75" s="99"/>
      <c r="V75" s="99"/>
      <c r="W75" s="99"/>
      <c r="X75" s="99"/>
      <c r="Y75" s="99"/>
      <c r="Z75" s="99"/>
      <c r="AA75" s="99"/>
    </row>
    <row r="76" spans="1:27" x14ac:dyDescent="0.2">
      <c r="R76" s="98"/>
      <c r="S76" s="99"/>
      <c r="T76" s="99"/>
      <c r="U76" s="99"/>
      <c r="V76" s="99"/>
      <c r="W76" s="99"/>
      <c r="X76" s="99"/>
      <c r="Y76" s="99"/>
      <c r="Z76" s="99"/>
      <c r="AA76" s="99"/>
    </row>
    <row r="77" spans="1:27" x14ac:dyDescent="0.2">
      <c r="R77" s="98"/>
      <c r="S77" s="99"/>
      <c r="T77" s="99"/>
      <c r="U77" s="99"/>
      <c r="V77" s="99"/>
      <c r="W77" s="99"/>
      <c r="X77" s="99"/>
      <c r="Y77" s="99"/>
      <c r="Z77" s="99"/>
      <c r="AA77" s="99"/>
    </row>
    <row r="78" spans="1:27" x14ac:dyDescent="0.2">
      <c r="R78" s="98"/>
      <c r="S78" s="99"/>
      <c r="T78" s="99"/>
      <c r="U78" s="99"/>
      <c r="V78" s="99"/>
      <c r="W78" s="99"/>
      <c r="X78" s="99"/>
      <c r="Y78" s="99"/>
      <c r="Z78" s="99"/>
      <c r="AA78" s="99"/>
    </row>
    <row r="79" spans="1:27" x14ac:dyDescent="0.2">
      <c r="R79" s="98"/>
      <c r="S79" s="99"/>
      <c r="T79" s="99"/>
      <c r="U79" s="99"/>
      <c r="V79" s="99"/>
      <c r="W79" s="99"/>
      <c r="X79" s="99"/>
      <c r="Y79" s="99"/>
      <c r="Z79" s="99"/>
      <c r="AA79" s="99"/>
    </row>
    <row r="80" spans="1:27" x14ac:dyDescent="0.2">
      <c r="R80" s="98"/>
      <c r="S80" s="99"/>
      <c r="T80" s="99"/>
      <c r="U80" s="99"/>
      <c r="V80" s="99"/>
      <c r="W80" s="99"/>
      <c r="X80" s="99"/>
      <c r="Y80" s="99"/>
      <c r="Z80" s="99"/>
      <c r="AA80" s="99"/>
    </row>
    <row r="81" spans="18:27" x14ac:dyDescent="0.2">
      <c r="R81" s="98"/>
      <c r="S81" s="99"/>
      <c r="T81" s="99"/>
      <c r="U81" s="99"/>
      <c r="V81" s="99"/>
      <c r="W81" s="99"/>
      <c r="X81" s="99"/>
      <c r="Y81" s="99"/>
      <c r="Z81" s="99"/>
      <c r="AA81" s="99"/>
    </row>
    <row r="82" spans="18:27" x14ac:dyDescent="0.2">
      <c r="R82" s="98"/>
      <c r="S82" s="99"/>
      <c r="T82" s="99"/>
      <c r="U82" s="99"/>
      <c r="V82" s="99"/>
      <c r="W82" s="99"/>
      <c r="X82" s="99"/>
      <c r="Y82" s="99"/>
      <c r="Z82" s="99"/>
      <c r="AA82" s="99"/>
    </row>
    <row r="83" spans="18:27" x14ac:dyDescent="0.2">
      <c r="R83" s="98"/>
      <c r="S83" s="99"/>
      <c r="T83" s="99"/>
      <c r="U83" s="99"/>
      <c r="V83" s="99"/>
      <c r="W83" s="99"/>
      <c r="X83" s="99"/>
      <c r="Y83" s="99"/>
      <c r="Z83" s="99"/>
      <c r="AA83" s="99"/>
    </row>
    <row r="84" spans="18:27" x14ac:dyDescent="0.2">
      <c r="R84" s="98"/>
      <c r="S84" s="99"/>
      <c r="T84" s="99"/>
      <c r="U84" s="99"/>
      <c r="V84" s="99"/>
      <c r="W84" s="99"/>
      <c r="X84" s="99"/>
      <c r="Y84" s="99"/>
      <c r="Z84" s="99"/>
      <c r="AA84" s="99"/>
    </row>
    <row r="85" spans="18:27" x14ac:dyDescent="0.2">
      <c r="R85" s="98"/>
      <c r="S85" s="99"/>
      <c r="T85" s="99"/>
      <c r="U85" s="99"/>
      <c r="V85" s="99"/>
      <c r="W85" s="99"/>
      <c r="X85" s="99"/>
      <c r="Y85" s="99"/>
      <c r="Z85" s="99"/>
      <c r="AA85" s="99"/>
    </row>
  </sheetData>
  <mergeCells count="8">
    <mergeCell ref="L1:N1"/>
    <mergeCell ref="P1:Q4"/>
    <mergeCell ref="R1:T1"/>
    <mergeCell ref="A3:A4"/>
    <mergeCell ref="B3:N3"/>
    <mergeCell ref="S28:V29"/>
    <mergeCell ref="B36:N36"/>
    <mergeCell ref="F55:N55"/>
  </mergeCells>
  <pageMargins left="1" right="0.5" top="0.25" bottom="0.25" header="0.5" footer="0.25"/>
  <pageSetup scale="50" orientation="landscape" r:id="rId1"/>
  <headerFooter alignWithMargins="0">
    <oddFooter>&amp;L&amp;8&amp;Z&amp;F&amp;R&amp;8Report Run &amp;D</oddFooter>
  </headerFooter>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85"/>
  <sheetViews>
    <sheetView showOutlineSymbols="0" zoomScale="87" zoomScaleNormal="87" workbookViewId="0">
      <selection activeCell="A3" sqref="A3:A4"/>
    </sheetView>
  </sheetViews>
  <sheetFormatPr defaultColWidth="8.77734375" defaultRowHeight="15" x14ac:dyDescent="0.2"/>
  <cols>
    <col min="1" max="1" width="54.5546875" style="37" customWidth="1"/>
    <col min="2" max="2" width="12.77734375" style="37" customWidth="1"/>
    <col min="3" max="3" width="3.77734375" style="37" customWidth="1"/>
    <col min="4" max="4" width="12.77734375" style="37" customWidth="1"/>
    <col min="5" max="5" width="3.88671875" style="37" customWidth="1"/>
    <col min="6" max="6" width="12.77734375" style="37" customWidth="1"/>
    <col min="7" max="7" width="3.77734375" style="37" customWidth="1"/>
    <col min="8" max="8" width="12.77734375" style="37" customWidth="1"/>
    <col min="9" max="9" width="3.77734375" style="37" customWidth="1"/>
    <col min="10" max="10" width="12.77734375" style="37" customWidth="1"/>
    <col min="11" max="11" width="3.77734375" style="37" customWidth="1"/>
    <col min="12" max="12" width="12.77734375" style="37" customWidth="1"/>
    <col min="13" max="13" width="3.77734375" style="37" customWidth="1"/>
    <col min="14" max="14" width="12.77734375" style="37" customWidth="1"/>
    <col min="15" max="15" width="4.5546875" style="137" customWidth="1"/>
    <col min="16" max="16" width="11.109375" style="129" bestFit="1" customWidth="1"/>
    <col min="17" max="17" width="27.88671875" style="10" bestFit="1" customWidth="1"/>
    <col min="18" max="18" width="10.6640625" style="10" bestFit="1" customWidth="1"/>
    <col min="19" max="19" width="8.77734375" style="37"/>
    <col min="20" max="20" width="9" style="37" bestFit="1" customWidth="1"/>
    <col min="21" max="16384" width="8.77734375" style="37"/>
  </cols>
  <sheetData>
    <row r="1" spans="1:254" ht="58.5" customHeight="1" thickBot="1" x14ac:dyDescent="0.3">
      <c r="A1" s="77" t="s">
        <v>31</v>
      </c>
      <c r="B1" s="118"/>
      <c r="C1" s="118"/>
      <c r="D1" s="118"/>
      <c r="E1" s="119" t="s">
        <v>0</v>
      </c>
      <c r="F1" s="118"/>
      <c r="G1" s="118"/>
      <c r="H1" s="118"/>
      <c r="I1" s="118"/>
      <c r="J1" s="118"/>
      <c r="K1" s="118"/>
      <c r="L1" s="175">
        <v>42460</v>
      </c>
      <c r="M1" s="175"/>
      <c r="N1" s="175"/>
      <c r="O1" s="136"/>
      <c r="P1" s="176" t="s">
        <v>115</v>
      </c>
      <c r="Q1" s="176"/>
      <c r="R1" s="177" t="s">
        <v>83</v>
      </c>
      <c r="S1" s="178"/>
      <c r="T1" s="179"/>
      <c r="U1" s="99"/>
      <c r="V1" s="99"/>
      <c r="W1" s="99"/>
      <c r="X1" s="99"/>
      <c r="Y1" s="99"/>
      <c r="Z1" s="99"/>
      <c r="AA1" s="99"/>
    </row>
    <row r="2" spans="1:254" ht="10.5" customHeight="1" thickTop="1" x14ac:dyDescent="0.2">
      <c r="A2" s="71"/>
      <c r="B2" s="70"/>
      <c r="C2" s="70"/>
      <c r="D2" s="70"/>
      <c r="E2" s="72"/>
      <c r="F2" s="72"/>
      <c r="G2" s="72"/>
      <c r="H2" s="72"/>
      <c r="I2" s="70"/>
      <c r="J2" s="72"/>
      <c r="K2" s="72"/>
      <c r="L2" s="72"/>
      <c r="M2" s="72"/>
      <c r="N2" s="73"/>
      <c r="P2" s="176"/>
      <c r="Q2" s="176"/>
      <c r="R2" s="98"/>
      <c r="S2" s="99"/>
      <c r="T2" s="99"/>
      <c r="U2" s="99"/>
      <c r="V2" s="99"/>
      <c r="W2" s="99"/>
      <c r="X2" s="99"/>
      <c r="Y2" s="99"/>
      <c r="Z2" s="99"/>
      <c r="AA2" s="99"/>
    </row>
    <row r="3" spans="1:254" s="75" customFormat="1" ht="15.75" x14ac:dyDescent="0.2">
      <c r="A3" s="169" t="s">
        <v>3</v>
      </c>
      <c r="B3" s="170" t="s">
        <v>1</v>
      </c>
      <c r="C3" s="170"/>
      <c r="D3" s="170"/>
      <c r="E3" s="170"/>
      <c r="F3" s="170"/>
      <c r="G3" s="170"/>
      <c r="H3" s="170"/>
      <c r="I3" s="170"/>
      <c r="J3" s="170"/>
      <c r="K3" s="170"/>
      <c r="L3" s="170"/>
      <c r="M3" s="170"/>
      <c r="N3" s="170"/>
      <c r="O3" s="138"/>
      <c r="P3" s="176"/>
      <c r="Q3" s="176"/>
      <c r="R3" s="102" t="s">
        <v>74</v>
      </c>
      <c r="S3" s="99"/>
      <c r="T3" s="100"/>
      <c r="U3" s="100"/>
      <c r="V3" s="100"/>
      <c r="W3" s="100"/>
      <c r="X3" s="100"/>
      <c r="Y3" s="100"/>
      <c r="Z3" s="100"/>
      <c r="AA3" s="100"/>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c r="IR3" s="74"/>
      <c r="IS3" s="74"/>
      <c r="IT3" s="74"/>
    </row>
    <row r="4" spans="1:254" ht="16.149999999999999" customHeight="1" x14ac:dyDescent="0.2">
      <c r="A4" s="169"/>
      <c r="B4" s="14" t="s">
        <v>2</v>
      </c>
      <c r="C4" s="15"/>
      <c r="D4" s="14">
        <v>2016</v>
      </c>
      <c r="E4" s="16"/>
      <c r="F4" s="14">
        <v>2017</v>
      </c>
      <c r="G4" s="16"/>
      <c r="H4" s="14">
        <v>2018</v>
      </c>
      <c r="I4" s="17"/>
      <c r="J4" s="14">
        <v>2019</v>
      </c>
      <c r="K4" s="17"/>
      <c r="L4" s="14">
        <v>2020</v>
      </c>
      <c r="M4" s="17"/>
      <c r="N4" s="14">
        <v>2021</v>
      </c>
      <c r="O4" s="139"/>
      <c r="P4" s="176"/>
      <c r="Q4" s="176"/>
      <c r="R4" s="103" t="s">
        <v>141</v>
      </c>
      <c r="S4" s="104"/>
      <c r="T4" s="101"/>
      <c r="U4" s="101"/>
      <c r="V4" s="101"/>
      <c r="W4" s="101"/>
      <c r="X4" s="101"/>
      <c r="Y4" s="101"/>
      <c r="Z4" s="101"/>
      <c r="AA4" s="101"/>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row>
    <row r="5" spans="1:254" ht="15.75" x14ac:dyDescent="0.25">
      <c r="A5" s="87" t="s">
        <v>33</v>
      </c>
      <c r="B5" s="38"/>
      <c r="C5" s="38"/>
      <c r="D5" s="38"/>
      <c r="E5" s="38"/>
      <c r="F5" s="38"/>
      <c r="G5" s="38"/>
      <c r="H5" s="38"/>
      <c r="I5" s="38"/>
      <c r="J5" s="38"/>
      <c r="K5" s="38"/>
      <c r="L5" s="38"/>
      <c r="M5" s="38"/>
      <c r="N5" s="38"/>
      <c r="P5" s="158">
        <v>9323000</v>
      </c>
      <c r="Q5" s="152" t="s">
        <v>97</v>
      </c>
      <c r="R5" s="98" t="s">
        <v>75</v>
      </c>
      <c r="S5" s="104"/>
      <c r="T5" s="99"/>
      <c r="U5" s="99"/>
      <c r="V5" s="99"/>
      <c r="W5" s="99"/>
      <c r="X5" s="99"/>
      <c r="Y5" s="99"/>
      <c r="Z5" s="99"/>
      <c r="AA5" s="99"/>
    </row>
    <row r="6" spans="1:254" ht="16.149999999999999" customHeight="1" x14ac:dyDescent="0.2">
      <c r="A6" s="24" t="s">
        <v>12</v>
      </c>
      <c r="B6" s="23">
        <f t="shared" ref="B6:B11" si="0">SUM(D6+F6+H6+J6+L6+N6)</f>
        <v>9123000</v>
      </c>
      <c r="C6" s="22"/>
      <c r="D6" s="21">
        <v>9123000</v>
      </c>
      <c r="E6" s="21"/>
      <c r="F6" s="23">
        <v>0</v>
      </c>
      <c r="G6" s="24"/>
      <c r="H6" s="23">
        <v>0</v>
      </c>
      <c r="I6" s="24"/>
      <c r="J6" s="23">
        <v>0</v>
      </c>
      <c r="K6" s="24"/>
      <c r="L6" s="23">
        <v>0</v>
      </c>
      <c r="M6" s="21"/>
      <c r="N6" s="23">
        <v>0</v>
      </c>
      <c r="O6" s="140"/>
      <c r="P6" s="149">
        <v>0</v>
      </c>
      <c r="Q6" s="127" t="s">
        <v>98</v>
      </c>
      <c r="R6" s="105">
        <v>9203000</v>
      </c>
      <c r="S6" s="104"/>
      <c r="T6" s="104"/>
      <c r="U6" s="104"/>
      <c r="V6" s="104"/>
      <c r="W6" s="104"/>
      <c r="X6" s="104"/>
      <c r="Y6" s="104"/>
      <c r="Z6" s="104"/>
      <c r="AA6" s="104"/>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row>
    <row r="7" spans="1:254" ht="16.149999999999999" customHeight="1" x14ac:dyDescent="0.2">
      <c r="A7" s="24" t="s">
        <v>14</v>
      </c>
      <c r="B7" s="23">
        <f t="shared" si="0"/>
        <v>0</v>
      </c>
      <c r="C7" s="24"/>
      <c r="D7" s="21">
        <v>0</v>
      </c>
      <c r="E7" s="21"/>
      <c r="F7" s="23">
        <v>0</v>
      </c>
      <c r="G7" s="24"/>
      <c r="H7" s="23">
        <v>0</v>
      </c>
      <c r="I7" s="24"/>
      <c r="J7" s="23">
        <v>0</v>
      </c>
      <c r="K7" s="24"/>
      <c r="L7" s="23">
        <v>0</v>
      </c>
      <c r="M7" s="21"/>
      <c r="N7" s="23">
        <v>0</v>
      </c>
      <c r="O7" s="140"/>
      <c r="P7" s="124">
        <f>P5+P6</f>
        <v>9323000</v>
      </c>
      <c r="Q7" s="127"/>
      <c r="R7" s="106">
        <v>200000</v>
      </c>
      <c r="S7" s="104" t="s">
        <v>92</v>
      </c>
      <c r="T7" s="104"/>
      <c r="U7" s="104"/>
      <c r="V7" s="104"/>
      <c r="W7" s="104"/>
      <c r="X7" s="104"/>
      <c r="Y7" s="104"/>
      <c r="Z7" s="104"/>
      <c r="AA7" s="104"/>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row>
    <row r="8" spans="1:254" ht="16.149999999999999" customHeight="1" x14ac:dyDescent="0.2">
      <c r="A8" s="24" t="s">
        <v>10</v>
      </c>
      <c r="B8" s="23">
        <f t="shared" si="0"/>
        <v>3000000</v>
      </c>
      <c r="C8" s="24"/>
      <c r="D8" s="21">
        <v>1500000</v>
      </c>
      <c r="E8" s="38"/>
      <c r="F8" s="21">
        <v>1500000</v>
      </c>
      <c r="G8" s="24"/>
      <c r="H8" s="21">
        <v>0</v>
      </c>
      <c r="I8" s="24"/>
      <c r="J8" s="21">
        <v>0</v>
      </c>
      <c r="K8" s="24"/>
      <c r="L8" s="21">
        <v>0</v>
      </c>
      <c r="M8" s="24"/>
      <c r="N8" s="21">
        <v>0</v>
      </c>
      <c r="O8" s="140"/>
      <c r="P8" s="149">
        <v>0</v>
      </c>
      <c r="Q8" s="127" t="s">
        <v>131</v>
      </c>
      <c r="R8" s="106">
        <v>0</v>
      </c>
      <c r="S8" s="104" t="s">
        <v>82</v>
      </c>
      <c r="T8" s="104"/>
      <c r="U8" s="104"/>
      <c r="V8" s="104"/>
      <c r="W8" s="104"/>
      <c r="X8" s="104"/>
      <c r="Y8" s="104"/>
      <c r="Z8" s="104"/>
      <c r="AA8" s="104"/>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row>
    <row r="9" spans="1:254" ht="16.149999999999999" customHeight="1" x14ac:dyDescent="0.2">
      <c r="A9" s="24" t="s">
        <v>122</v>
      </c>
      <c r="B9" s="23">
        <f t="shared" si="0"/>
        <v>0</v>
      </c>
      <c r="C9" s="24"/>
      <c r="D9" s="21">
        <v>0</v>
      </c>
      <c r="E9" s="38"/>
      <c r="F9" s="21">
        <v>0</v>
      </c>
      <c r="G9" s="24"/>
      <c r="H9" s="21">
        <v>0</v>
      </c>
      <c r="I9" s="24"/>
      <c r="J9" s="21">
        <v>0</v>
      </c>
      <c r="K9" s="24"/>
      <c r="L9" s="21">
        <v>0</v>
      </c>
      <c r="M9" s="24"/>
      <c r="N9" s="21">
        <v>0</v>
      </c>
      <c r="O9" s="140"/>
      <c r="P9" s="149">
        <v>-200000</v>
      </c>
      <c r="Q9" s="127" t="s">
        <v>132</v>
      </c>
      <c r="R9" s="10">
        <v>0</v>
      </c>
      <c r="S9" s="37" t="s">
        <v>90</v>
      </c>
      <c r="T9" s="104"/>
      <c r="U9" s="104"/>
      <c r="V9" s="104"/>
      <c r="W9" s="104"/>
      <c r="X9" s="104"/>
      <c r="Y9" s="104"/>
      <c r="Z9" s="104"/>
      <c r="AA9" s="104"/>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row>
    <row r="10" spans="1:254" ht="16.149999999999999" customHeight="1" x14ac:dyDescent="0.2">
      <c r="A10" s="24" t="s">
        <v>143</v>
      </c>
      <c r="B10" s="23">
        <f t="shared" si="0"/>
        <v>1000000</v>
      </c>
      <c r="C10" s="24"/>
      <c r="D10" s="21">
        <v>1000000</v>
      </c>
      <c r="E10" s="38"/>
      <c r="F10" s="21">
        <v>0</v>
      </c>
      <c r="G10" s="24"/>
      <c r="H10" s="21">
        <v>0</v>
      </c>
      <c r="I10" s="24"/>
      <c r="J10" s="21">
        <v>0</v>
      </c>
      <c r="K10" s="24"/>
      <c r="L10" s="21">
        <v>0</v>
      </c>
      <c r="M10" s="24"/>
      <c r="N10" s="21">
        <v>0</v>
      </c>
      <c r="O10" s="140"/>
      <c r="P10" s="149"/>
      <c r="Q10" s="127"/>
      <c r="T10" s="104"/>
      <c r="U10" s="104"/>
      <c r="V10" s="104"/>
      <c r="W10" s="104"/>
      <c r="X10" s="104"/>
      <c r="Y10" s="104"/>
      <c r="Z10" s="104"/>
      <c r="AA10" s="104"/>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row>
    <row r="11" spans="1:254" ht="16.149999999999999" customHeight="1" x14ac:dyDescent="0.2">
      <c r="A11" s="24" t="s">
        <v>45</v>
      </c>
      <c r="B11" s="23">
        <f t="shared" si="0"/>
        <v>400000</v>
      </c>
      <c r="C11" s="24"/>
      <c r="D11" s="21">
        <v>200000</v>
      </c>
      <c r="E11" s="38"/>
      <c r="F11" s="21">
        <v>200000</v>
      </c>
      <c r="G11" s="24"/>
      <c r="H11" s="21">
        <v>0</v>
      </c>
      <c r="I11" s="24"/>
      <c r="J11" s="21">
        <v>0</v>
      </c>
      <c r="K11" s="24"/>
      <c r="L11" s="21">
        <v>0</v>
      </c>
      <c r="M11" s="24"/>
      <c r="N11" s="21">
        <v>0</v>
      </c>
      <c r="O11" s="140"/>
      <c r="P11" s="149">
        <v>0</v>
      </c>
      <c r="Q11" s="151" t="s">
        <v>135</v>
      </c>
      <c r="R11" s="10">
        <v>0</v>
      </c>
      <c r="S11" s="104" t="s">
        <v>91</v>
      </c>
      <c r="T11" s="104"/>
      <c r="U11" s="104"/>
      <c r="V11" s="104"/>
      <c r="W11" s="104"/>
      <c r="X11" s="104"/>
      <c r="Y11" s="104"/>
      <c r="Z11" s="104"/>
      <c r="AA11" s="104"/>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row>
    <row r="12" spans="1:254" ht="16.149999999999999" customHeight="1" thickBot="1" x14ac:dyDescent="0.3">
      <c r="A12" s="31" t="s">
        <v>27</v>
      </c>
      <c r="B12" s="4">
        <f>SUM(B6:B11)</f>
        <v>13523000</v>
      </c>
      <c r="C12" s="24"/>
      <c r="D12" s="4">
        <f>SUM(D6:D11)</f>
        <v>11823000</v>
      </c>
      <c r="E12" s="28"/>
      <c r="F12" s="4">
        <f>SUM(F6:F11)</f>
        <v>1700000</v>
      </c>
      <c r="G12" s="28"/>
      <c r="H12" s="4">
        <f>SUM(H6:H11)</f>
        <v>0</v>
      </c>
      <c r="I12" s="28"/>
      <c r="J12" s="4">
        <f>SUM(J6:J11)</f>
        <v>0</v>
      </c>
      <c r="K12" s="28"/>
      <c r="L12" s="4">
        <f>SUM(L6:L11)</f>
        <v>0</v>
      </c>
      <c r="M12" s="24"/>
      <c r="N12" s="4">
        <f>SUM(N6:N11)</f>
        <v>0</v>
      </c>
      <c r="O12" s="140"/>
      <c r="P12" s="153">
        <f>SUM(P7:P9)</f>
        <v>9123000</v>
      </c>
      <c r="Q12" s="154" t="s">
        <v>140</v>
      </c>
      <c r="R12" s="107">
        <f>R6-R7-R8</f>
        <v>9003000</v>
      </c>
      <c r="S12" s="108" t="s">
        <v>89</v>
      </c>
      <c r="T12" s="104"/>
      <c r="U12" s="104"/>
      <c r="V12" s="104"/>
      <c r="W12" s="104"/>
      <c r="X12" s="104"/>
      <c r="Y12" s="104"/>
      <c r="Z12" s="104"/>
      <c r="AA12" s="104"/>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row>
    <row r="13" spans="1:254" ht="15.75" thickTop="1" x14ac:dyDescent="0.2">
      <c r="A13" s="24"/>
      <c r="B13" s="9"/>
      <c r="C13" s="24"/>
      <c r="D13" s="9"/>
      <c r="E13" s="28"/>
      <c r="F13" s="9"/>
      <c r="G13" s="28"/>
      <c r="H13" s="9"/>
      <c r="I13" s="28"/>
      <c r="J13" s="9"/>
      <c r="K13" s="28"/>
      <c r="L13" s="9"/>
      <c r="M13" s="24"/>
      <c r="N13" s="9"/>
      <c r="O13" s="140"/>
      <c r="P13" s="124">
        <v>1000000</v>
      </c>
      <c r="Q13" s="127" t="s">
        <v>133</v>
      </c>
      <c r="R13" s="98" t="s">
        <v>54</v>
      </c>
      <c r="S13" s="104"/>
      <c r="T13" s="104"/>
      <c r="U13" s="104"/>
      <c r="V13" s="104"/>
      <c r="W13" s="104"/>
      <c r="X13" s="104"/>
      <c r="Y13" s="104"/>
      <c r="Z13" s="104"/>
      <c r="AA13" s="104"/>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row>
    <row r="14" spans="1:254" x14ac:dyDescent="0.2">
      <c r="A14" s="66" t="s">
        <v>34</v>
      </c>
      <c r="C14" s="24"/>
      <c r="D14" s="13">
        <f>D31-D20-D27</f>
        <v>32145000</v>
      </c>
      <c r="E14" s="28"/>
      <c r="F14" s="21"/>
      <c r="G14" s="28"/>
      <c r="H14" s="21"/>
      <c r="I14" s="28"/>
      <c r="J14" s="21"/>
      <c r="K14" s="28"/>
      <c r="L14" s="21"/>
      <c r="M14" s="24"/>
      <c r="N14" s="21"/>
      <c r="O14" s="141"/>
      <c r="P14" s="129">
        <v>1500000</v>
      </c>
      <c r="Q14" s="127" t="s">
        <v>129</v>
      </c>
      <c r="R14" s="109" t="s">
        <v>142</v>
      </c>
      <c r="S14" s="104"/>
      <c r="T14" s="104"/>
      <c r="U14" s="104"/>
      <c r="V14" s="104"/>
      <c r="W14" s="104"/>
      <c r="X14" s="104"/>
      <c r="Y14" s="104"/>
      <c r="Z14" s="104"/>
      <c r="AA14" s="104"/>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row>
    <row r="15" spans="1:254" ht="16.149999999999999" customHeight="1" x14ac:dyDescent="0.2">
      <c r="A15" s="24"/>
      <c r="B15" s="23"/>
      <c r="C15" s="24"/>
      <c r="D15" s="9"/>
      <c r="E15" s="28"/>
      <c r="F15" s="24"/>
      <c r="G15" s="21"/>
      <c r="H15" s="24"/>
      <c r="I15" s="24"/>
      <c r="J15" s="24"/>
      <c r="K15" s="24"/>
      <c r="L15" s="24"/>
      <c r="M15" s="24"/>
      <c r="N15" s="24"/>
      <c r="O15" s="140"/>
      <c r="P15" s="129">
        <v>200000</v>
      </c>
      <c r="Q15" s="10" t="s">
        <v>136</v>
      </c>
      <c r="R15" s="110" t="s">
        <v>44</v>
      </c>
      <c r="S15" s="104"/>
      <c r="T15" s="104"/>
      <c r="U15" s="104"/>
      <c r="V15" s="104"/>
      <c r="W15" s="104"/>
      <c r="X15" s="104"/>
      <c r="Y15" s="104"/>
      <c r="Z15" s="104"/>
      <c r="AA15" s="104"/>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row>
    <row r="16" spans="1:254" ht="16.149999999999999" customHeight="1" x14ac:dyDescent="0.25">
      <c r="A16" s="88" t="s">
        <v>35</v>
      </c>
      <c r="B16" s="24"/>
      <c r="C16" s="24"/>
      <c r="D16" s="38"/>
      <c r="E16" s="24"/>
      <c r="F16" s="24"/>
      <c r="G16" s="25"/>
      <c r="H16" s="24"/>
      <c r="I16" s="24"/>
      <c r="J16" s="24"/>
      <c r="K16" s="24"/>
      <c r="L16" s="24"/>
      <c r="M16" s="24"/>
      <c r="N16" s="24"/>
      <c r="O16" s="140"/>
      <c r="P16" s="149">
        <v>0</v>
      </c>
      <c r="Q16" s="128" t="s">
        <v>103</v>
      </c>
      <c r="R16" s="102" t="s">
        <v>126</v>
      </c>
      <c r="S16" s="104"/>
      <c r="T16" s="104"/>
      <c r="U16" s="104"/>
      <c r="V16" s="104"/>
      <c r="W16" s="104"/>
      <c r="X16" s="104"/>
      <c r="Y16" s="104"/>
      <c r="Z16" s="104"/>
      <c r="AA16" s="104"/>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row>
    <row r="17" spans="1:254" ht="16.149999999999999" customHeight="1" x14ac:dyDescent="0.2">
      <c r="A17" s="24" t="s">
        <v>13</v>
      </c>
      <c r="B17" s="23">
        <f>SUM(D17+F17+H17+J17+L17+N17)</f>
        <v>0</v>
      </c>
      <c r="C17" s="22"/>
      <c r="D17" s="21">
        <v>0</v>
      </c>
      <c r="E17" s="21"/>
      <c r="F17" s="23">
        <v>0</v>
      </c>
      <c r="G17" s="24"/>
      <c r="H17" s="23">
        <v>0</v>
      </c>
      <c r="I17" s="24"/>
      <c r="J17" s="23">
        <v>0</v>
      </c>
      <c r="K17" s="24"/>
      <c r="L17" s="23">
        <v>0</v>
      </c>
      <c r="M17" s="21"/>
      <c r="N17" s="23">
        <v>0</v>
      </c>
      <c r="O17" s="140"/>
      <c r="P17" s="156">
        <f>SUM(P12:P16)</f>
        <v>11823000</v>
      </c>
      <c r="Q17" s="157" t="s">
        <v>137</v>
      </c>
      <c r="R17" s="110"/>
      <c r="S17" s="104"/>
      <c r="T17" s="104"/>
      <c r="U17" s="104"/>
      <c r="V17" s="104"/>
      <c r="W17" s="104"/>
      <c r="X17" s="104"/>
      <c r="Y17" s="104"/>
      <c r="Z17" s="104"/>
      <c r="AA17" s="104"/>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row>
    <row r="18" spans="1:254" ht="16.149999999999999" customHeight="1" x14ac:dyDescent="0.2">
      <c r="A18" s="24" t="s">
        <v>15</v>
      </c>
      <c r="B18" s="23">
        <f>SUM(D18+F18+H18+J18+L18+N18)</f>
        <v>0</v>
      </c>
      <c r="C18" s="24"/>
      <c r="D18" s="21">
        <v>0</v>
      </c>
      <c r="E18" s="21"/>
      <c r="F18" s="23">
        <v>0</v>
      </c>
      <c r="G18" s="24"/>
      <c r="H18" s="23">
        <v>0</v>
      </c>
      <c r="I18" s="24"/>
      <c r="J18" s="23">
        <v>0</v>
      </c>
      <c r="K18" s="24"/>
      <c r="L18" s="23">
        <v>0</v>
      </c>
      <c r="M18" s="21"/>
      <c r="N18" s="23">
        <v>0</v>
      </c>
      <c r="O18" s="140"/>
      <c r="P18" s="129">
        <v>0</v>
      </c>
      <c r="Q18" s="159" t="s">
        <v>138</v>
      </c>
      <c r="R18" s="102" t="s">
        <v>79</v>
      </c>
      <c r="S18" s="104"/>
      <c r="T18" s="104"/>
      <c r="U18" s="104"/>
      <c r="V18" s="104"/>
      <c r="W18" s="104"/>
      <c r="X18" s="104"/>
      <c r="Y18" s="104"/>
      <c r="Z18" s="104"/>
      <c r="AA18" s="104"/>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row>
    <row r="19" spans="1:254" ht="16.149999999999999" customHeight="1" thickBot="1" x14ac:dyDescent="0.25">
      <c r="A19" s="31" t="s">
        <v>30</v>
      </c>
      <c r="B19" s="4">
        <f>B17+B18</f>
        <v>0</v>
      </c>
      <c r="C19" s="24"/>
      <c r="D19" s="4">
        <f>D17+D18</f>
        <v>0</v>
      </c>
      <c r="E19" s="28"/>
      <c r="F19" s="5">
        <f>SUM(F16:F18)</f>
        <v>0</v>
      </c>
      <c r="G19" s="28"/>
      <c r="H19" s="5">
        <f>SUM(H16:H18)</f>
        <v>0</v>
      </c>
      <c r="I19" s="28"/>
      <c r="J19" s="5">
        <f>SUM(J16:J18)</f>
        <v>0</v>
      </c>
      <c r="K19" s="28"/>
      <c r="L19" s="5">
        <f>SUM(L16:L18)</f>
        <v>0</v>
      </c>
      <c r="M19" s="24"/>
      <c r="N19" s="5">
        <f>SUM(N16:N18)</f>
        <v>0</v>
      </c>
      <c r="O19" s="140"/>
      <c r="P19" s="129">
        <v>3900000</v>
      </c>
      <c r="Q19" s="155" t="s">
        <v>139</v>
      </c>
      <c r="R19" s="110"/>
      <c r="S19" s="104"/>
      <c r="T19" s="104"/>
      <c r="U19" s="104"/>
      <c r="V19" s="104"/>
      <c r="W19" s="104"/>
      <c r="X19" s="104"/>
      <c r="Y19" s="104"/>
      <c r="Z19" s="104"/>
      <c r="AA19" s="104"/>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row>
    <row r="20" spans="1:254" ht="16.149999999999999" customHeight="1" thickTop="1" x14ac:dyDescent="0.2">
      <c r="A20" s="31" t="s">
        <v>36</v>
      </c>
      <c r="B20" s="9"/>
      <c r="C20" s="24"/>
      <c r="D20" s="13">
        <v>4925000</v>
      </c>
      <c r="E20" s="28"/>
      <c r="F20" s="21"/>
      <c r="G20" s="28"/>
      <c r="H20" s="21"/>
      <c r="I20" s="28"/>
      <c r="J20" s="21"/>
      <c r="K20" s="28"/>
      <c r="L20" s="21"/>
      <c r="M20" s="24"/>
      <c r="N20" s="21"/>
      <c r="O20" s="140"/>
      <c r="P20" s="153">
        <f>SUM(P17:P19)</f>
        <v>15723000</v>
      </c>
      <c r="Q20" s="160" t="s">
        <v>93</v>
      </c>
      <c r="R20" s="110"/>
      <c r="S20" s="104"/>
      <c r="T20" s="104"/>
      <c r="U20" s="104"/>
      <c r="V20" s="104"/>
      <c r="W20" s="104"/>
      <c r="X20" s="104"/>
      <c r="Y20" s="104"/>
      <c r="Z20" s="104"/>
      <c r="AA20" s="104"/>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row>
    <row r="21" spans="1:254" ht="16.149999999999999" customHeight="1" x14ac:dyDescent="0.2">
      <c r="A21" s="31"/>
      <c r="B21" s="9"/>
      <c r="C21" s="24"/>
      <c r="D21" s="13"/>
      <c r="E21" s="28"/>
      <c r="F21" s="21"/>
      <c r="G21" s="28"/>
      <c r="H21" s="21"/>
      <c r="I21" s="28"/>
      <c r="J21" s="21"/>
      <c r="K21" s="28"/>
      <c r="L21" s="21"/>
      <c r="M21" s="24"/>
      <c r="N21" s="21"/>
      <c r="O21" s="140"/>
      <c r="P21" s="149"/>
      <c r="Q21" s="127"/>
      <c r="R21" s="110"/>
      <c r="S21" s="104"/>
      <c r="T21" s="104"/>
      <c r="U21" s="104"/>
      <c r="V21" s="104"/>
      <c r="W21" s="104"/>
      <c r="X21" s="104"/>
      <c r="Y21" s="104"/>
      <c r="Z21" s="104"/>
      <c r="AA21" s="104"/>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row>
    <row r="22" spans="1:254" ht="16.149999999999999" customHeight="1" x14ac:dyDescent="0.25">
      <c r="A22" s="88" t="s">
        <v>37</v>
      </c>
      <c r="B22" s="24"/>
      <c r="C22" s="24"/>
      <c r="D22" s="38"/>
      <c r="E22" s="24"/>
      <c r="F22" s="24"/>
      <c r="G22" s="25"/>
      <c r="H22" s="24"/>
      <c r="I22" s="24"/>
      <c r="J22" s="24"/>
      <c r="K22" s="24"/>
      <c r="L22" s="24"/>
      <c r="M22" s="24"/>
      <c r="N22" s="24"/>
      <c r="O22" s="140"/>
      <c r="P22" s="161" t="s">
        <v>114</v>
      </c>
      <c r="Q22" s="127"/>
      <c r="R22" s="110"/>
      <c r="S22" s="104"/>
      <c r="T22" s="104"/>
      <c r="U22" s="104"/>
      <c r="V22" s="104"/>
      <c r="W22" s="104"/>
      <c r="X22" s="104"/>
      <c r="Y22" s="104"/>
      <c r="Z22" s="104"/>
      <c r="AA22" s="104"/>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row>
    <row r="23" spans="1:254" ht="16.149999999999999" customHeight="1" x14ac:dyDescent="0.2">
      <c r="A23" s="24" t="s">
        <v>38</v>
      </c>
      <c r="B23" s="23">
        <f>SUM(D23+F23+H23+J23+L23+N23)</f>
        <v>200000</v>
      </c>
      <c r="C23" s="22"/>
      <c r="D23" s="21">
        <v>200000</v>
      </c>
      <c r="E23" s="21"/>
      <c r="F23" s="23">
        <v>0</v>
      </c>
      <c r="G23" s="24"/>
      <c r="H23" s="23">
        <v>0</v>
      </c>
      <c r="I23" s="24"/>
      <c r="J23" s="23">
        <v>0</v>
      </c>
      <c r="K23" s="24"/>
      <c r="L23" s="23">
        <v>0</v>
      </c>
      <c r="M23" s="21"/>
      <c r="N23" s="23">
        <v>0</v>
      </c>
      <c r="O23" s="140"/>
      <c r="P23" s="161" t="s">
        <v>113</v>
      </c>
      <c r="Q23" s="127"/>
      <c r="R23" s="110"/>
      <c r="S23" s="104"/>
      <c r="T23" s="104"/>
      <c r="U23" s="104"/>
      <c r="V23" s="104"/>
      <c r="W23" s="104"/>
      <c r="X23" s="104"/>
      <c r="Y23" s="104"/>
      <c r="Z23" s="104"/>
      <c r="AA23" s="104"/>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row>
    <row r="24" spans="1:254" ht="16.149999999999999" customHeight="1" x14ac:dyDescent="0.2">
      <c r="A24" s="24" t="s">
        <v>134</v>
      </c>
      <c r="B24" s="23">
        <f>SUM(D24+F24+H24+J24+L24+N24)</f>
        <v>700000</v>
      </c>
      <c r="C24" s="22"/>
      <c r="D24" s="21">
        <v>700000</v>
      </c>
      <c r="E24" s="21"/>
      <c r="F24" s="23">
        <v>0</v>
      </c>
      <c r="G24" s="24"/>
      <c r="H24" s="23">
        <v>0</v>
      </c>
      <c r="I24" s="24"/>
      <c r="J24" s="23">
        <v>0</v>
      </c>
      <c r="K24" s="24"/>
      <c r="L24" s="23">
        <v>0</v>
      </c>
      <c r="M24" s="21"/>
      <c r="N24" s="23">
        <v>0</v>
      </c>
      <c r="O24" s="140"/>
      <c r="P24" s="161" t="s">
        <v>110</v>
      </c>
      <c r="Q24" s="127"/>
      <c r="R24" s="110"/>
      <c r="S24" s="104"/>
      <c r="T24" s="104"/>
      <c r="U24" s="104"/>
      <c r="V24" s="104"/>
      <c r="W24" s="104"/>
      <c r="X24" s="104"/>
      <c r="Y24" s="104"/>
      <c r="Z24" s="104"/>
      <c r="AA24" s="104"/>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row>
    <row r="25" spans="1:254" ht="16.149999999999999" customHeight="1" x14ac:dyDescent="0.2">
      <c r="A25" s="24" t="s">
        <v>84</v>
      </c>
      <c r="B25" s="23">
        <f>SUM(D25+F25+H25+J25+L25+N25)</f>
        <v>12000000</v>
      </c>
      <c r="C25" s="24"/>
      <c r="D25" s="21">
        <v>3000000</v>
      </c>
      <c r="E25" s="21"/>
      <c r="F25" s="23">
        <v>3000000</v>
      </c>
      <c r="G25" s="24"/>
      <c r="H25" s="23">
        <v>3000000</v>
      </c>
      <c r="I25" s="24"/>
      <c r="J25" s="23">
        <v>3000000</v>
      </c>
      <c r="K25" s="24"/>
      <c r="L25" s="23">
        <v>0</v>
      </c>
      <c r="M25" s="21"/>
      <c r="N25" s="23">
        <v>0</v>
      </c>
      <c r="O25" s="140"/>
      <c r="P25" s="161" t="s">
        <v>111</v>
      </c>
      <c r="Q25" s="37"/>
      <c r="R25" s="110"/>
      <c r="S25" s="104"/>
      <c r="T25" s="104"/>
      <c r="U25" s="104"/>
      <c r="V25" s="104"/>
      <c r="W25" s="104"/>
      <c r="X25" s="104"/>
      <c r="Y25" s="104"/>
      <c r="Z25" s="104"/>
      <c r="AA25" s="104"/>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row>
    <row r="26" spans="1:254" ht="16.5" thickBot="1" x14ac:dyDescent="0.3">
      <c r="A26" s="31" t="s">
        <v>88</v>
      </c>
      <c r="B26" s="4">
        <f>B23+B25</f>
        <v>12200000</v>
      </c>
      <c r="C26" s="24"/>
      <c r="D26" s="4">
        <f>SUM(D23:D25)</f>
        <v>3900000</v>
      </c>
      <c r="E26" s="28"/>
      <c r="F26" s="5">
        <f>SUM(F22:F25)</f>
        <v>3000000</v>
      </c>
      <c r="G26" s="28"/>
      <c r="H26" s="5">
        <f>SUM(H22:H25)</f>
        <v>3000000</v>
      </c>
      <c r="I26" s="28"/>
      <c r="J26" s="5">
        <f>SUM(J22:J25)</f>
        <v>3000000</v>
      </c>
      <c r="K26" s="28"/>
      <c r="L26" s="5">
        <f>SUM(L22:L25)</f>
        <v>0</v>
      </c>
      <c r="M26" s="24"/>
      <c r="N26" s="5">
        <f>SUM(N22:N25)</f>
        <v>0</v>
      </c>
      <c r="O26" s="141"/>
      <c r="P26" s="161" t="s">
        <v>112</v>
      </c>
      <c r="Q26" s="1"/>
      <c r="R26" s="115">
        <v>7840000</v>
      </c>
      <c r="S26" s="111" t="s">
        <v>128</v>
      </c>
      <c r="T26" s="104"/>
      <c r="U26" s="104"/>
      <c r="V26" s="104"/>
      <c r="W26" s="104"/>
      <c r="X26" s="104"/>
      <c r="Y26" s="104"/>
      <c r="Z26" s="104"/>
      <c r="AA26" s="104"/>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row>
    <row r="27" spans="1:254" ht="16.5" thickTop="1" x14ac:dyDescent="0.25">
      <c r="A27" s="31" t="s">
        <v>39</v>
      </c>
      <c r="B27" s="9"/>
      <c r="C27" s="24"/>
      <c r="D27" s="13">
        <v>7840000</v>
      </c>
      <c r="E27" s="28"/>
      <c r="F27" s="21"/>
      <c r="G27" s="28"/>
      <c r="H27" s="21"/>
      <c r="I27" s="28"/>
      <c r="J27" s="21"/>
      <c r="K27" s="28"/>
      <c r="L27" s="21"/>
      <c r="M27" s="24"/>
      <c r="N27" s="21"/>
      <c r="O27" s="141"/>
      <c r="P27" s="37"/>
      <c r="Q27" s="1"/>
      <c r="R27" s="110"/>
      <c r="S27" s="111" t="s">
        <v>51</v>
      </c>
      <c r="T27" s="104"/>
      <c r="U27" s="104"/>
      <c r="V27" s="104"/>
      <c r="W27" s="104"/>
      <c r="X27" s="104"/>
      <c r="Y27" s="104"/>
      <c r="Z27" s="104"/>
      <c r="AA27" s="104"/>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row>
    <row r="28" spans="1:254" ht="16.149999999999999" customHeight="1" x14ac:dyDescent="0.2">
      <c r="A28" s="24"/>
      <c r="B28" s="23"/>
      <c r="C28" s="24"/>
      <c r="D28" s="9"/>
      <c r="E28" s="28"/>
      <c r="F28" s="24"/>
      <c r="G28" s="21"/>
      <c r="H28" s="24"/>
      <c r="I28" s="24"/>
      <c r="J28" s="24"/>
      <c r="K28" s="24"/>
      <c r="L28" s="24"/>
      <c r="M28" s="24"/>
      <c r="N28" s="24"/>
      <c r="O28" s="140"/>
      <c r="P28" s="37"/>
      <c r="Q28" s="132"/>
      <c r="R28" s="110"/>
      <c r="S28" s="171" t="s">
        <v>60</v>
      </c>
      <c r="T28" s="171"/>
      <c r="U28" s="171"/>
      <c r="V28" s="171"/>
      <c r="W28" s="104"/>
      <c r="X28" s="104"/>
      <c r="Y28" s="104"/>
      <c r="Z28" s="104"/>
      <c r="AA28" s="104"/>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row>
    <row r="29" spans="1:254" ht="16.149999999999999" customHeight="1" thickBot="1" x14ac:dyDescent="0.25">
      <c r="A29" s="31" t="s">
        <v>40</v>
      </c>
      <c r="B29" s="20">
        <f>B12+B19+B26</f>
        <v>25723000</v>
      </c>
      <c r="C29" s="24"/>
      <c r="D29" s="11">
        <f>SUM(D12+D19+D26)</f>
        <v>15723000</v>
      </c>
      <c r="E29" s="28"/>
      <c r="F29" s="21"/>
      <c r="G29" s="29"/>
      <c r="H29" s="24"/>
      <c r="I29" s="24"/>
      <c r="J29" s="24"/>
      <c r="K29" s="24"/>
      <c r="L29" s="24"/>
      <c r="M29" s="24"/>
      <c r="N29" s="24"/>
      <c r="O29" s="140"/>
      <c r="P29" s="37"/>
      <c r="Q29" s="132"/>
      <c r="R29" s="110"/>
      <c r="S29" s="171"/>
      <c r="T29" s="171"/>
      <c r="U29" s="171"/>
      <c r="V29" s="171"/>
      <c r="W29" s="104"/>
      <c r="X29" s="104"/>
      <c r="Y29" s="104"/>
      <c r="Z29" s="104"/>
      <c r="AA29" s="104"/>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row>
    <row r="30" spans="1:254" ht="16.149999999999999" customHeight="1" thickTop="1" x14ac:dyDescent="0.2">
      <c r="A30" s="31"/>
      <c r="B30" s="91"/>
      <c r="C30" s="24"/>
      <c r="D30" s="13"/>
      <c r="E30" s="28"/>
      <c r="F30" s="21"/>
      <c r="G30" s="29"/>
      <c r="H30" s="24"/>
      <c r="I30" s="24"/>
      <c r="J30" s="24"/>
      <c r="K30" s="24"/>
      <c r="L30" s="24"/>
      <c r="M30" s="24"/>
      <c r="N30" s="24"/>
      <c r="O30" s="140"/>
      <c r="P30" s="37"/>
      <c r="Q30" s="132"/>
      <c r="R30" s="110"/>
      <c r="S30" s="104"/>
      <c r="T30" s="104"/>
      <c r="U30" s="104"/>
      <c r="V30" s="104"/>
      <c r="W30" s="104"/>
      <c r="X30" s="104"/>
      <c r="Y30" s="104"/>
      <c r="Z30" s="104"/>
      <c r="AA30" s="104"/>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row>
    <row r="31" spans="1:254" x14ac:dyDescent="0.2">
      <c r="A31" s="31" t="s">
        <v>96</v>
      </c>
      <c r="B31" s="89"/>
      <c r="C31" s="24"/>
      <c r="D31" s="89">
        <v>44910000</v>
      </c>
      <c r="E31" s="21"/>
      <c r="F31" s="23"/>
      <c r="G31" s="24"/>
      <c r="H31" s="23"/>
      <c r="I31" s="24"/>
      <c r="J31" s="23"/>
      <c r="K31" s="24"/>
      <c r="L31" s="23"/>
      <c r="M31" s="21"/>
      <c r="N31" s="23"/>
      <c r="O31" s="141"/>
      <c r="P31" s="37"/>
      <c r="Q31" s="1"/>
      <c r="R31" s="110"/>
      <c r="S31" s="104"/>
      <c r="T31" s="104"/>
      <c r="U31" s="104"/>
      <c r="V31" s="104"/>
      <c r="W31" s="104"/>
      <c r="X31" s="104"/>
      <c r="Y31" s="104"/>
      <c r="Z31" s="104"/>
      <c r="AA31" s="104"/>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row>
    <row r="32" spans="1:254" ht="16.149999999999999" customHeight="1" x14ac:dyDescent="0.2">
      <c r="A32" s="93" t="s">
        <v>93</v>
      </c>
      <c r="B32" s="23"/>
      <c r="C32" s="24"/>
      <c r="D32" s="95">
        <f>D12+D19+D26</f>
        <v>15723000</v>
      </c>
      <c r="E32" s="21"/>
      <c r="F32" s="23"/>
      <c r="G32" s="24"/>
      <c r="H32" s="23"/>
      <c r="I32" s="24"/>
      <c r="J32" s="23"/>
      <c r="K32" s="24"/>
      <c r="L32" s="23"/>
      <c r="M32" s="21"/>
      <c r="N32" s="23"/>
      <c r="O32" s="141"/>
      <c r="Q32" s="1"/>
      <c r="R32" s="102"/>
      <c r="S32" s="104"/>
      <c r="T32" s="104"/>
      <c r="U32" s="104"/>
      <c r="V32" s="104"/>
      <c r="W32" s="104"/>
      <c r="X32" s="104"/>
      <c r="Y32" s="104"/>
      <c r="Z32" s="104"/>
      <c r="AA32" s="104"/>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row>
    <row r="33" spans="1:254" s="75" customFormat="1" x14ac:dyDescent="0.2">
      <c r="A33" s="31" t="s">
        <v>42</v>
      </c>
      <c r="B33" s="38"/>
      <c r="C33" s="38"/>
      <c r="D33" s="96">
        <f>D32/D31</f>
        <v>0.35010020040080159</v>
      </c>
      <c r="E33" s="21"/>
      <c r="F33" s="23"/>
      <c r="G33" s="24"/>
      <c r="H33" s="23"/>
      <c r="I33" s="24"/>
      <c r="J33" s="23"/>
      <c r="K33" s="24"/>
      <c r="L33" s="23"/>
      <c r="M33" s="21"/>
      <c r="N33" s="23"/>
      <c r="O33" s="140"/>
      <c r="Q33" s="132"/>
      <c r="R33" s="117"/>
      <c r="S33" s="100"/>
      <c r="T33" s="100"/>
      <c r="U33" s="100"/>
      <c r="V33" s="100"/>
      <c r="W33" s="100"/>
      <c r="X33" s="100"/>
      <c r="Y33" s="100"/>
      <c r="Z33" s="100"/>
      <c r="AA33" s="100"/>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c r="IR33" s="74"/>
      <c r="IS33" s="74"/>
      <c r="IT33" s="74"/>
    </row>
    <row r="34" spans="1:254" ht="16.899999999999999" customHeight="1" thickBot="1" x14ac:dyDescent="0.25">
      <c r="A34" s="31"/>
      <c r="B34" s="38"/>
      <c r="C34" s="38"/>
      <c r="D34" s="94"/>
      <c r="E34" s="24"/>
      <c r="F34" s="24"/>
      <c r="G34" s="25"/>
      <c r="H34" s="24"/>
      <c r="I34" s="24"/>
      <c r="J34" s="24"/>
      <c r="K34" s="24"/>
      <c r="L34" s="24"/>
      <c r="M34" s="24"/>
      <c r="N34" s="24"/>
      <c r="O34" s="138"/>
      <c r="Q34" s="130"/>
      <c r="R34" s="112"/>
      <c r="S34" s="101" t="s">
        <v>29</v>
      </c>
      <c r="T34" s="101"/>
      <c r="U34" s="101"/>
      <c r="V34" s="101"/>
      <c r="W34" s="101"/>
      <c r="X34" s="101"/>
      <c r="Y34" s="101"/>
      <c r="Z34" s="101"/>
      <c r="AA34" s="101"/>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row>
    <row r="35" spans="1:254" ht="9" customHeight="1" x14ac:dyDescent="0.2">
      <c r="A35" s="78"/>
      <c r="B35" s="79"/>
      <c r="C35" s="80"/>
      <c r="D35" s="79"/>
      <c r="E35" s="81"/>
      <c r="F35" s="79"/>
      <c r="G35" s="78"/>
      <c r="H35" s="79"/>
      <c r="I35" s="78"/>
      <c r="J35" s="79"/>
      <c r="K35" s="78"/>
      <c r="L35" s="79"/>
      <c r="M35" s="81"/>
      <c r="N35" s="79"/>
      <c r="O35" s="139"/>
      <c r="Q35" s="131"/>
      <c r="R35" s="98"/>
      <c r="S35" s="99"/>
      <c r="T35" s="99"/>
      <c r="U35" s="99"/>
      <c r="V35" s="99"/>
      <c r="W35" s="99"/>
      <c r="X35" s="99"/>
      <c r="Y35" s="99"/>
      <c r="Z35" s="99"/>
      <c r="AA35" s="99"/>
    </row>
    <row r="36" spans="1:254" ht="15.75" x14ac:dyDescent="0.2">
      <c r="A36" s="76"/>
      <c r="B36" s="172" t="s">
        <v>4</v>
      </c>
      <c r="C36" s="172"/>
      <c r="D36" s="172"/>
      <c r="E36" s="172"/>
      <c r="F36" s="172"/>
      <c r="G36" s="172"/>
      <c r="H36" s="172"/>
      <c r="I36" s="172"/>
      <c r="J36" s="172"/>
      <c r="K36" s="172"/>
      <c r="L36" s="172"/>
      <c r="M36" s="172"/>
      <c r="N36" s="172"/>
      <c r="R36" s="110"/>
      <c r="S36" s="104"/>
      <c r="T36" s="104"/>
      <c r="U36" s="104"/>
      <c r="V36" s="104"/>
      <c r="W36" s="104"/>
      <c r="X36" s="104"/>
      <c r="Y36" s="104"/>
      <c r="Z36" s="104"/>
      <c r="AA36" s="104"/>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row>
    <row r="37" spans="1:254" ht="18" x14ac:dyDescent="0.25">
      <c r="A37" s="163" t="s">
        <v>5</v>
      </c>
      <c r="B37" s="64" t="s">
        <v>2</v>
      </c>
      <c r="C37" s="32"/>
      <c r="D37" s="18">
        <v>2016</v>
      </c>
      <c r="E37" s="19"/>
      <c r="F37" s="18">
        <v>2017</v>
      </c>
      <c r="G37" s="19"/>
      <c r="H37" s="18">
        <v>2018</v>
      </c>
      <c r="I37" s="97"/>
      <c r="J37" s="18">
        <v>2019</v>
      </c>
      <c r="K37" s="97"/>
      <c r="L37" s="18">
        <v>2020</v>
      </c>
      <c r="M37" s="97"/>
      <c r="N37" s="65">
        <v>2021</v>
      </c>
      <c r="O37" s="141"/>
      <c r="P37" s="124"/>
      <c r="Q37" s="1"/>
      <c r="R37" s="110"/>
      <c r="S37" s="104"/>
      <c r="T37" s="104"/>
      <c r="U37" s="104"/>
      <c r="V37" s="104"/>
      <c r="W37" s="104"/>
      <c r="X37" s="104"/>
      <c r="Y37" s="104"/>
      <c r="Z37" s="104"/>
      <c r="AA37" s="104"/>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row>
    <row r="38" spans="1:254" x14ac:dyDescent="0.2">
      <c r="A38" s="24" t="s">
        <v>11</v>
      </c>
      <c r="B38" s="21">
        <f>SUM(D38+F38+H38+J38+L38+N38)</f>
        <v>6353000</v>
      </c>
      <c r="C38" s="24"/>
      <c r="D38" s="21">
        <f>D40-D39</f>
        <v>6353000</v>
      </c>
      <c r="E38" s="24"/>
      <c r="F38" s="23"/>
      <c r="G38" s="28"/>
      <c r="H38" s="23"/>
      <c r="I38" s="28"/>
      <c r="J38" s="23"/>
      <c r="K38" s="28"/>
      <c r="L38" s="23"/>
      <c r="M38" s="28"/>
      <c r="N38" s="23"/>
      <c r="O38" s="141"/>
      <c r="P38" s="124"/>
      <c r="Q38" s="1"/>
      <c r="R38" s="102" t="s">
        <v>120</v>
      </c>
      <c r="S38" s="104"/>
      <c r="T38" s="104"/>
      <c r="U38" s="104"/>
      <c r="V38" s="104"/>
      <c r="W38" s="104"/>
      <c r="X38" s="104"/>
      <c r="Y38" s="104"/>
      <c r="Z38" s="104"/>
      <c r="AA38" s="104"/>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row>
    <row r="39" spans="1:254" x14ac:dyDescent="0.2">
      <c r="A39" s="24" t="s">
        <v>16</v>
      </c>
      <c r="B39" s="21">
        <f>SUM(D39+F39+H39+J39+L39+N39)</f>
        <v>0</v>
      </c>
      <c r="C39" s="24"/>
      <c r="D39" s="21">
        <v>0</v>
      </c>
      <c r="E39" s="24"/>
      <c r="F39" s="23"/>
      <c r="G39" s="28"/>
      <c r="H39" s="23"/>
      <c r="I39" s="28"/>
      <c r="J39" s="23"/>
      <c r="K39" s="28"/>
      <c r="L39" s="23"/>
      <c r="M39" s="28"/>
      <c r="N39" s="23"/>
      <c r="O39" s="141"/>
      <c r="P39" s="124"/>
      <c r="Q39" s="1"/>
      <c r="R39" s="102" t="s">
        <v>86</v>
      </c>
      <c r="S39" s="104"/>
      <c r="T39" s="104"/>
      <c r="U39" s="104"/>
      <c r="V39" s="104"/>
      <c r="W39" s="104"/>
      <c r="X39" s="104"/>
      <c r="Y39" s="104"/>
      <c r="Z39" s="104"/>
      <c r="AA39" s="104"/>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row>
    <row r="40" spans="1:254" x14ac:dyDescent="0.2">
      <c r="A40" s="92" t="s">
        <v>41</v>
      </c>
      <c r="B40" s="21">
        <f>SUM(D40+F40+H40+J40+L40+N40)</f>
        <v>6353000</v>
      </c>
      <c r="C40" s="31"/>
      <c r="D40" s="89">
        <v>6353000</v>
      </c>
      <c r="E40" s="24"/>
      <c r="F40" s="23"/>
      <c r="G40" s="28"/>
      <c r="H40" s="23"/>
      <c r="I40" s="28"/>
      <c r="J40" s="23"/>
      <c r="K40" s="28"/>
      <c r="L40" s="23"/>
      <c r="M40" s="28"/>
      <c r="N40" s="23"/>
      <c r="O40" s="140"/>
      <c r="P40" s="124"/>
      <c r="Q40" s="132"/>
      <c r="R40" s="102" t="s">
        <v>81</v>
      </c>
      <c r="S40" s="104"/>
      <c r="T40" s="104"/>
      <c r="U40" s="104"/>
      <c r="V40" s="104"/>
      <c r="W40" s="104"/>
      <c r="X40" s="104"/>
      <c r="Y40" s="104"/>
      <c r="Z40" s="104"/>
      <c r="AA40" s="104"/>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row>
    <row r="41" spans="1:254" x14ac:dyDescent="0.2">
      <c r="A41" s="92"/>
      <c r="B41" s="21"/>
      <c r="C41" s="24"/>
      <c r="D41" s="21"/>
      <c r="E41" s="24"/>
      <c r="F41" s="23"/>
      <c r="G41" s="28"/>
      <c r="H41" s="23"/>
      <c r="I41" s="28"/>
      <c r="J41" s="23"/>
      <c r="K41" s="28"/>
      <c r="L41" s="23"/>
      <c r="M41" s="28"/>
      <c r="N41" s="23"/>
      <c r="O41" s="140"/>
      <c r="P41" s="124"/>
      <c r="Q41" s="132"/>
      <c r="R41" s="102" t="s">
        <v>87</v>
      </c>
      <c r="S41" s="104"/>
      <c r="T41" s="104"/>
      <c r="U41" s="104"/>
      <c r="V41" s="104"/>
      <c r="W41" s="104"/>
      <c r="X41" s="104"/>
      <c r="Y41" s="104"/>
      <c r="Z41" s="104"/>
      <c r="AA41" s="104"/>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row>
    <row r="42" spans="1:254" x14ac:dyDescent="0.2">
      <c r="A42" s="31" t="s">
        <v>17</v>
      </c>
      <c r="B42" s="21"/>
      <c r="C42" s="24"/>
      <c r="D42" s="21"/>
      <c r="E42" s="24"/>
      <c r="F42" s="23"/>
      <c r="G42" s="24"/>
      <c r="H42" s="23"/>
      <c r="I42" s="24"/>
      <c r="J42" s="23"/>
      <c r="K42" s="24"/>
      <c r="L42" s="23"/>
      <c r="M42" s="21"/>
      <c r="N42" s="23"/>
      <c r="O42" s="140"/>
      <c r="P42" s="124"/>
      <c r="Q42" s="132"/>
      <c r="R42" s="104"/>
      <c r="S42" s="104"/>
      <c r="T42" s="104"/>
      <c r="U42" s="104"/>
      <c r="V42" s="104"/>
      <c r="W42" s="104"/>
      <c r="X42" s="104"/>
      <c r="Y42" s="104"/>
      <c r="Z42" s="104"/>
      <c r="AA42" s="104"/>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row>
    <row r="43" spans="1:254" x14ac:dyDescent="0.2">
      <c r="A43" s="24" t="s">
        <v>117</v>
      </c>
      <c r="B43" s="21">
        <f>SUM(D43+F43+H43+J43+L43+N43)</f>
        <v>10797355</v>
      </c>
      <c r="C43" s="22"/>
      <c r="D43" s="21">
        <v>8392000</v>
      </c>
      <c r="E43" s="22"/>
      <c r="F43" s="21">
        <v>2405355</v>
      </c>
      <c r="G43" s="22"/>
      <c r="H43" s="21">
        <v>0</v>
      </c>
      <c r="I43" s="22"/>
      <c r="J43" s="23">
        <v>0</v>
      </c>
      <c r="K43" s="22"/>
      <c r="L43" s="23">
        <v>0</v>
      </c>
      <c r="M43" s="22"/>
      <c r="N43" s="23">
        <v>0</v>
      </c>
      <c r="O43" s="140"/>
      <c r="P43" s="124"/>
      <c r="Q43" s="132"/>
      <c r="R43" s="104"/>
      <c r="S43" s="110"/>
      <c r="T43" s="104"/>
      <c r="U43" s="104"/>
      <c r="V43" s="104"/>
      <c r="W43" s="104"/>
      <c r="X43" s="104"/>
      <c r="Y43" s="104"/>
      <c r="Z43" s="104"/>
      <c r="AA43" s="104"/>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row>
    <row r="44" spans="1:254" x14ac:dyDescent="0.2">
      <c r="A44" s="24" t="s">
        <v>46</v>
      </c>
      <c r="B44" s="21">
        <f>SUM(D44+F44+H44+J44+L44+N44)</f>
        <v>1000000</v>
      </c>
      <c r="C44" s="21"/>
      <c r="D44" s="121">
        <v>1000000</v>
      </c>
      <c r="E44" s="122"/>
      <c r="F44" s="121">
        <v>0</v>
      </c>
      <c r="G44" s="22"/>
      <c r="H44" s="23">
        <v>0</v>
      </c>
      <c r="I44" s="22"/>
      <c r="J44" s="23">
        <v>0</v>
      </c>
      <c r="K44" s="22"/>
      <c r="L44" s="21">
        <v>0</v>
      </c>
      <c r="M44" s="24"/>
      <c r="N44" s="21">
        <v>0</v>
      </c>
      <c r="O44" s="140"/>
      <c r="P44" s="124"/>
      <c r="Q44" s="132"/>
      <c r="R44" s="102" t="s">
        <v>55</v>
      </c>
      <c r="S44" s="113"/>
      <c r="T44" s="99"/>
      <c r="U44" s="99"/>
      <c r="V44" s="99"/>
      <c r="W44" s="99"/>
      <c r="X44" s="99"/>
      <c r="Y44" s="99"/>
      <c r="Z44" s="99"/>
      <c r="AA44" s="99"/>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row>
    <row r="45" spans="1:254" x14ac:dyDescent="0.2">
      <c r="A45" s="24" t="s">
        <v>85</v>
      </c>
      <c r="B45" s="21">
        <f>SUM(D45+F45+H45+J45+L45+N45)</f>
        <v>15000000</v>
      </c>
      <c r="C45" s="21"/>
      <c r="D45" s="121">
        <v>0</v>
      </c>
      <c r="E45" s="122"/>
      <c r="F45" s="121">
        <v>3000000</v>
      </c>
      <c r="G45" s="22"/>
      <c r="H45" s="23">
        <v>3000000</v>
      </c>
      <c r="I45" s="22"/>
      <c r="J45" s="23">
        <v>3000000</v>
      </c>
      <c r="K45" s="22"/>
      <c r="L45" s="21">
        <v>3000000</v>
      </c>
      <c r="M45" s="24"/>
      <c r="N45" s="21">
        <v>3000000</v>
      </c>
      <c r="O45" s="140"/>
      <c r="P45" s="146" t="s">
        <v>119</v>
      </c>
      <c r="Q45" s="132"/>
      <c r="R45" s="113" t="s">
        <v>125</v>
      </c>
      <c r="S45" s="113"/>
      <c r="T45" s="99"/>
      <c r="U45" s="99"/>
      <c r="V45" s="99"/>
      <c r="W45" s="99"/>
      <c r="X45" s="99"/>
      <c r="Y45" s="99"/>
      <c r="Z45" s="99"/>
      <c r="AA45" s="99"/>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row>
    <row r="46" spans="1:254" x14ac:dyDescent="0.2">
      <c r="A46" s="31" t="s">
        <v>118</v>
      </c>
      <c r="B46" s="89">
        <f>SUM(B43:B45)</f>
        <v>26797355</v>
      </c>
      <c r="C46" s="22"/>
      <c r="D46" s="89">
        <f>SUM(D43:D45)</f>
        <v>9392000</v>
      </c>
      <c r="E46" s="31"/>
      <c r="F46" s="89">
        <f>SUM(F43:F45)</f>
        <v>5405355</v>
      </c>
      <c r="G46" s="123"/>
      <c r="H46" s="89">
        <f>SUM(H43:H45)</f>
        <v>3000000</v>
      </c>
      <c r="I46" s="31"/>
      <c r="J46" s="89">
        <f>SUM(J43:J45)</f>
        <v>3000000</v>
      </c>
      <c r="K46" s="31"/>
      <c r="L46" s="89">
        <f>SUM(L43:L45)</f>
        <v>3000000</v>
      </c>
      <c r="M46" s="31"/>
      <c r="N46" s="89">
        <f>SUM(N43:N45)</f>
        <v>3000000</v>
      </c>
      <c r="O46" s="140"/>
      <c r="P46" s="146">
        <f>SUM(D46:N46)</f>
        <v>26797355</v>
      </c>
      <c r="Q46" s="132"/>
      <c r="R46" s="113"/>
      <c r="S46" s="113"/>
      <c r="T46" s="99"/>
      <c r="U46" s="99"/>
      <c r="V46" s="99"/>
      <c r="W46" s="99"/>
      <c r="X46" s="99"/>
      <c r="Y46" s="99"/>
      <c r="Z46" s="99"/>
      <c r="AA46" s="99"/>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row>
    <row r="47" spans="1:254" x14ac:dyDescent="0.2">
      <c r="A47" s="31"/>
      <c r="B47" s="89"/>
      <c r="C47" s="22"/>
      <c r="D47" s="89"/>
      <c r="E47" s="31"/>
      <c r="F47" s="89"/>
      <c r="G47" s="123"/>
      <c r="H47" s="89"/>
      <c r="I47" s="31"/>
      <c r="J47" s="89"/>
      <c r="K47" s="31"/>
      <c r="L47" s="89"/>
      <c r="M47" s="31"/>
      <c r="N47" s="89"/>
      <c r="O47" s="140"/>
      <c r="P47" s="124"/>
      <c r="Q47" s="132"/>
      <c r="R47" s="102" t="s">
        <v>80</v>
      </c>
      <c r="S47" s="113"/>
      <c r="T47" s="99"/>
      <c r="U47" s="99"/>
      <c r="V47" s="99"/>
      <c r="W47" s="99"/>
      <c r="X47" s="99"/>
      <c r="Y47" s="99"/>
      <c r="Z47" s="99"/>
      <c r="AA47" s="99"/>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row>
    <row r="48" spans="1:254" x14ac:dyDescent="0.2">
      <c r="A48" s="24" t="s">
        <v>47</v>
      </c>
      <c r="B48" s="21">
        <v>3000000</v>
      </c>
      <c r="C48" s="24"/>
      <c r="D48" s="21">
        <v>1500000</v>
      </c>
      <c r="E48" s="24"/>
      <c r="F48" s="21">
        <v>1500000</v>
      </c>
      <c r="G48" s="24"/>
      <c r="H48" s="21">
        <v>0</v>
      </c>
      <c r="I48" s="24"/>
      <c r="J48" s="21">
        <v>0</v>
      </c>
      <c r="K48" s="24"/>
      <c r="L48" s="21">
        <v>0</v>
      </c>
      <c r="M48" s="24"/>
      <c r="N48" s="21">
        <v>0</v>
      </c>
      <c r="O48" s="142"/>
      <c r="P48" s="124"/>
      <c r="Q48" s="1"/>
      <c r="R48" s="113"/>
      <c r="S48" s="113"/>
      <c r="T48" s="99"/>
      <c r="U48" s="99"/>
      <c r="V48" s="99"/>
      <c r="W48" s="99"/>
      <c r="X48" s="99"/>
      <c r="Y48" s="99"/>
      <c r="Z48" s="99"/>
      <c r="AA48" s="99"/>
    </row>
    <row r="49" spans="1:27" ht="16.5" thickBot="1" x14ac:dyDescent="0.3">
      <c r="A49" s="31" t="s">
        <v>94</v>
      </c>
      <c r="B49" s="145">
        <f>SUM(B40+B46+B48)</f>
        <v>36150355</v>
      </c>
      <c r="C49" s="31"/>
      <c r="D49" s="145">
        <f>SUM(D40+D46+D48)</f>
        <v>17245000</v>
      </c>
      <c r="E49" s="88"/>
      <c r="F49" s="145">
        <f>SUM(F46+F48)</f>
        <v>6905355</v>
      </c>
      <c r="G49" s="88"/>
      <c r="H49" s="145">
        <f>SUM(H46+H48)</f>
        <v>3000000</v>
      </c>
      <c r="I49" s="88"/>
      <c r="J49" s="145">
        <f>SUM(J46+J48)</f>
        <v>3000000</v>
      </c>
      <c r="K49" s="88"/>
      <c r="L49" s="145">
        <f>SUM(L46+L48)</f>
        <v>3000000</v>
      </c>
      <c r="M49" s="31"/>
      <c r="N49" s="145">
        <f>SUM(N46+N48)</f>
        <v>3000000</v>
      </c>
      <c r="O49" s="142"/>
      <c r="P49" s="124"/>
      <c r="Q49" s="1"/>
      <c r="R49" s="113"/>
      <c r="S49" s="113"/>
      <c r="T49" s="99"/>
      <c r="U49" s="99"/>
      <c r="V49" s="99"/>
      <c r="W49" s="99"/>
      <c r="X49" s="99"/>
      <c r="Y49" s="99"/>
      <c r="Z49" s="99"/>
      <c r="AA49" s="99"/>
    </row>
    <row r="50" spans="1:27" ht="17.25" customHeight="1" thickTop="1" x14ac:dyDescent="0.2">
      <c r="A50" s="24"/>
      <c r="B50" s="24"/>
      <c r="C50" s="24"/>
      <c r="D50" s="33"/>
      <c r="E50" s="28"/>
      <c r="F50" s="9"/>
      <c r="G50" s="28"/>
      <c r="H50" s="9"/>
      <c r="I50" s="28"/>
      <c r="J50" s="9"/>
      <c r="K50" s="28"/>
      <c r="L50" s="9"/>
      <c r="M50" s="24"/>
      <c r="N50" s="9"/>
      <c r="O50" s="143"/>
      <c r="P50" s="125"/>
      <c r="Q50" s="6"/>
      <c r="R50" s="113"/>
      <c r="S50" s="113"/>
      <c r="T50" s="99"/>
      <c r="U50" s="99"/>
      <c r="V50" s="99"/>
      <c r="W50" s="99"/>
      <c r="X50" s="99"/>
      <c r="Y50" s="99"/>
      <c r="Z50" s="99"/>
      <c r="AA50" s="99"/>
    </row>
    <row r="51" spans="1:27" ht="15.75" thickBot="1" x14ac:dyDescent="0.25">
      <c r="A51" s="31" t="s">
        <v>95</v>
      </c>
      <c r="B51" s="24"/>
      <c r="C51" s="24"/>
      <c r="D51" s="90">
        <v>44910000</v>
      </c>
      <c r="E51" s="28"/>
      <c r="F51" s="9"/>
      <c r="G51" s="28"/>
      <c r="H51" s="9"/>
      <c r="I51" s="28"/>
      <c r="J51" s="9"/>
      <c r="K51" s="28"/>
      <c r="L51" s="9"/>
      <c r="M51" s="24"/>
      <c r="N51" s="9"/>
      <c r="O51" s="143"/>
      <c r="P51" s="125"/>
      <c r="Q51" s="6"/>
      <c r="R51" s="102" t="s">
        <v>59</v>
      </c>
      <c r="S51" s="99"/>
      <c r="T51" s="99"/>
      <c r="U51" s="99"/>
      <c r="V51" s="99"/>
      <c r="W51" s="99"/>
      <c r="X51" s="99"/>
      <c r="Y51" s="99"/>
      <c r="Z51" s="99"/>
      <c r="AA51" s="99"/>
    </row>
    <row r="52" spans="1:27" ht="12" customHeight="1" thickTop="1" x14ac:dyDescent="0.2">
      <c r="A52" s="24"/>
      <c r="B52" s="24"/>
      <c r="C52" s="24"/>
      <c r="D52"/>
      <c r="E52" s="28"/>
      <c r="F52" s="9"/>
      <c r="G52" s="28"/>
      <c r="H52" s="9"/>
      <c r="I52" s="28"/>
      <c r="J52" s="9"/>
      <c r="K52" s="28"/>
      <c r="L52" s="9"/>
      <c r="M52" s="24"/>
      <c r="N52" s="9"/>
      <c r="O52" s="143"/>
      <c r="P52" s="125"/>
      <c r="Q52" s="6"/>
      <c r="R52" s="102" t="s">
        <v>9</v>
      </c>
      <c r="S52" s="99"/>
      <c r="T52" s="99"/>
      <c r="U52" s="99"/>
      <c r="V52" s="99"/>
      <c r="W52" s="99"/>
      <c r="X52" s="99"/>
      <c r="Y52" s="99"/>
      <c r="Z52" s="99"/>
      <c r="AA52" s="99"/>
    </row>
    <row r="53" spans="1:27" ht="15.75" thickBot="1" x14ac:dyDescent="0.25">
      <c r="A53" s="66" t="s">
        <v>21</v>
      </c>
      <c r="B53" s="24"/>
      <c r="C53" s="24"/>
      <c r="D53" s="12">
        <f>D49/D51</f>
        <v>0.38399020262747718</v>
      </c>
      <c r="E53" s="38"/>
      <c r="F53" s="24"/>
      <c r="G53" s="24"/>
      <c r="H53" s="24"/>
      <c r="I53" s="24"/>
      <c r="J53" s="24"/>
      <c r="K53" s="24"/>
      <c r="L53" s="24"/>
      <c r="M53" s="24"/>
      <c r="N53" s="24"/>
      <c r="O53" s="143"/>
      <c r="P53" s="125"/>
      <c r="Q53" s="6"/>
      <c r="R53" s="98"/>
      <c r="S53" s="99"/>
      <c r="T53" s="99"/>
      <c r="U53" s="99"/>
      <c r="V53" s="99"/>
      <c r="W53" s="99"/>
      <c r="X53" s="99"/>
      <c r="Y53" s="99"/>
      <c r="Z53" s="99"/>
      <c r="AA53" s="99"/>
    </row>
    <row r="54" spans="1:27" ht="16.5" thickTop="1" thickBot="1" x14ac:dyDescent="0.25">
      <c r="A54" s="38"/>
      <c r="B54" s="38"/>
      <c r="C54" s="38"/>
      <c r="D54" s="38"/>
      <c r="E54" s="38"/>
      <c r="F54" s="34"/>
      <c r="G54" s="35"/>
      <c r="H54" s="35"/>
      <c r="I54" s="35"/>
      <c r="J54" s="35"/>
      <c r="K54" s="35"/>
      <c r="L54" s="35"/>
      <c r="M54" s="35"/>
      <c r="N54" s="35"/>
      <c r="O54" s="143"/>
      <c r="P54" s="125"/>
      <c r="Q54" s="6"/>
      <c r="R54" s="98"/>
      <c r="S54" s="99"/>
      <c r="T54" s="99"/>
      <c r="U54" s="99"/>
      <c r="V54" s="99"/>
      <c r="W54" s="99"/>
      <c r="X54" s="99"/>
      <c r="Y54" s="99"/>
      <c r="Z54" s="99"/>
      <c r="AA54" s="99"/>
    </row>
    <row r="55" spans="1:27" ht="13.5" customHeight="1" thickTop="1" x14ac:dyDescent="0.2">
      <c r="A55" s="82"/>
      <c r="B55" s="83"/>
      <c r="C55" s="83"/>
      <c r="D55" s="84"/>
      <c r="E55" s="85"/>
      <c r="F55" s="173" t="s">
        <v>25</v>
      </c>
      <c r="G55" s="174"/>
      <c r="H55" s="174"/>
      <c r="I55" s="174"/>
      <c r="J55" s="174"/>
      <c r="K55" s="174"/>
      <c r="L55" s="174"/>
      <c r="M55" s="174"/>
      <c r="N55" s="174"/>
      <c r="O55" s="143"/>
      <c r="P55" s="125"/>
      <c r="Q55" s="6"/>
      <c r="R55" s="98"/>
      <c r="S55" s="99"/>
      <c r="T55" s="99"/>
      <c r="U55" s="99"/>
      <c r="V55" s="99"/>
      <c r="W55" s="99"/>
      <c r="X55" s="99"/>
      <c r="Y55" s="99"/>
      <c r="Z55" s="99"/>
      <c r="AA55" s="99"/>
    </row>
    <row r="56" spans="1:27" x14ac:dyDescent="0.2">
      <c r="A56" s="59" t="s">
        <v>18</v>
      </c>
      <c r="B56" s="44"/>
      <c r="C56" s="46"/>
      <c r="D56" s="44"/>
      <c r="E56" s="47"/>
      <c r="F56" s="27" t="s">
        <v>64</v>
      </c>
      <c r="G56" s="24"/>
      <c r="H56" s="24"/>
      <c r="I56" s="24"/>
      <c r="J56" s="24"/>
      <c r="K56" s="24"/>
      <c r="L56" s="24"/>
      <c r="M56" s="24"/>
      <c r="N56" s="24"/>
      <c r="R56" s="113"/>
      <c r="S56" s="99"/>
      <c r="T56" s="113"/>
      <c r="U56" s="99"/>
      <c r="V56" s="99"/>
      <c r="W56" s="99"/>
      <c r="X56" s="99"/>
      <c r="Y56" s="99"/>
      <c r="Z56" s="99"/>
      <c r="AA56" s="99"/>
    </row>
    <row r="57" spans="1:27" ht="15.75" thickBot="1" x14ac:dyDescent="0.25">
      <c r="A57" s="44" t="s">
        <v>19</v>
      </c>
      <c r="B57" s="40">
        <f>B46</f>
        <v>26797355</v>
      </c>
      <c r="C57" s="46"/>
      <c r="D57" s="41" t="s">
        <v>26</v>
      </c>
      <c r="E57" s="47"/>
      <c r="F57" s="26" t="s">
        <v>62</v>
      </c>
      <c r="G57" s="24"/>
      <c r="H57" s="24"/>
      <c r="I57" s="24"/>
      <c r="J57" s="24"/>
      <c r="K57" s="24"/>
      <c r="L57" s="24"/>
      <c r="M57" s="24"/>
      <c r="N57" s="24"/>
      <c r="R57" s="99"/>
      <c r="S57" s="99"/>
      <c r="T57" s="113"/>
      <c r="U57" s="99"/>
      <c r="V57" s="99"/>
      <c r="W57" s="99"/>
      <c r="X57" s="99"/>
      <c r="Y57" s="99"/>
      <c r="Z57" s="99"/>
      <c r="AA57" s="99"/>
    </row>
    <row r="58" spans="1:27" ht="15.75" thickTop="1" x14ac:dyDescent="0.2">
      <c r="A58" s="44" t="s">
        <v>6</v>
      </c>
      <c r="B58" s="48"/>
      <c r="C58" s="49"/>
      <c r="D58" s="50">
        <f>B57/45921333</f>
        <v>0.58354915350562664</v>
      </c>
      <c r="E58" s="51"/>
      <c r="F58" s="26" t="s">
        <v>76</v>
      </c>
      <c r="G58" s="24"/>
      <c r="H58" s="24"/>
      <c r="I58" s="24"/>
      <c r="J58" s="24"/>
      <c r="K58" s="24"/>
      <c r="L58" s="24"/>
      <c r="M58" s="24"/>
      <c r="N58" s="24"/>
      <c r="R58" s="98"/>
      <c r="S58" s="99"/>
      <c r="T58" s="113"/>
      <c r="U58" s="99"/>
      <c r="V58" s="99"/>
      <c r="W58" s="99"/>
      <c r="X58" s="99"/>
      <c r="Y58" s="99"/>
      <c r="Z58" s="99"/>
      <c r="AA58" s="99"/>
    </row>
    <row r="59" spans="1:27" x14ac:dyDescent="0.2">
      <c r="A59" s="44" t="s">
        <v>20</v>
      </c>
      <c r="B59" s="49"/>
      <c r="C59" s="49"/>
      <c r="D59" s="50">
        <f>(+B57+B48)/45921333</f>
        <v>0.64887826753635391</v>
      </c>
      <c r="E59" s="52"/>
      <c r="F59" s="27" t="s">
        <v>65</v>
      </c>
      <c r="G59" s="24"/>
      <c r="H59" s="24"/>
      <c r="I59" s="24"/>
      <c r="J59" s="24"/>
      <c r="K59" s="24"/>
      <c r="L59" s="24"/>
      <c r="M59" s="24"/>
      <c r="N59" s="24"/>
      <c r="R59" s="98"/>
      <c r="S59" s="99"/>
      <c r="T59" s="113"/>
      <c r="U59" s="99"/>
      <c r="V59" s="99"/>
      <c r="W59" s="99"/>
      <c r="X59" s="99"/>
      <c r="Y59" s="99"/>
      <c r="Z59" s="99"/>
      <c r="AA59" s="99"/>
    </row>
    <row r="60" spans="1:27" x14ac:dyDescent="0.2">
      <c r="A60" s="59" t="s">
        <v>28</v>
      </c>
      <c r="B60" s="44"/>
      <c r="C60" s="44"/>
      <c r="D60" s="53">
        <v>0.5</v>
      </c>
      <c r="E60" s="52"/>
      <c r="F60" s="26" t="s">
        <v>63</v>
      </c>
      <c r="G60" s="24"/>
      <c r="H60" s="24"/>
      <c r="I60" s="24"/>
      <c r="J60" s="24"/>
      <c r="K60" s="24"/>
      <c r="L60" s="24"/>
      <c r="M60" s="24"/>
      <c r="N60" s="24"/>
      <c r="R60" s="98"/>
      <c r="S60" s="99"/>
      <c r="T60" s="113"/>
      <c r="U60" s="99"/>
      <c r="V60" s="99"/>
      <c r="W60" s="99"/>
      <c r="X60" s="99"/>
      <c r="Y60" s="99"/>
      <c r="Z60" s="99"/>
      <c r="AA60" s="99"/>
    </row>
    <row r="61" spans="1:27" x14ac:dyDescent="0.2">
      <c r="A61" s="44"/>
      <c r="B61" s="44"/>
      <c r="C61" s="44"/>
      <c r="D61" s="49"/>
      <c r="E61" s="52"/>
      <c r="F61" s="27" t="s">
        <v>66</v>
      </c>
      <c r="G61" s="24"/>
      <c r="H61" s="24"/>
      <c r="I61" s="24"/>
      <c r="J61" s="24"/>
      <c r="K61" s="24"/>
      <c r="L61" s="24"/>
      <c r="M61" s="24"/>
      <c r="N61" s="24"/>
      <c r="R61" s="98"/>
      <c r="S61" s="99"/>
      <c r="T61" s="113"/>
      <c r="U61" s="99"/>
      <c r="V61" s="99"/>
      <c r="W61" s="99"/>
      <c r="X61" s="99"/>
      <c r="Y61" s="99"/>
      <c r="Z61" s="99"/>
      <c r="AA61" s="99"/>
    </row>
    <row r="62" spans="1:27" ht="15.75" x14ac:dyDescent="0.25">
      <c r="A62" s="67" t="s">
        <v>7</v>
      </c>
      <c r="B62" s="54"/>
      <c r="C62" s="54"/>
      <c r="D62" s="55"/>
      <c r="E62" s="56"/>
      <c r="F62" s="26" t="s">
        <v>67</v>
      </c>
      <c r="G62" s="24"/>
      <c r="H62" s="24"/>
      <c r="I62" s="24"/>
      <c r="J62" s="24"/>
      <c r="K62" s="24"/>
      <c r="L62" s="24"/>
      <c r="M62" s="24"/>
      <c r="N62" s="24"/>
      <c r="R62" s="98"/>
      <c r="S62" s="99"/>
      <c r="T62" s="113"/>
      <c r="U62" s="99"/>
      <c r="V62" s="99"/>
      <c r="W62" s="99"/>
      <c r="X62" s="99"/>
      <c r="Y62" s="99"/>
      <c r="Z62" s="99"/>
      <c r="AA62" s="99"/>
    </row>
    <row r="63" spans="1:27" x14ac:dyDescent="0.2">
      <c r="A63" s="59" t="s">
        <v>8</v>
      </c>
      <c r="B63" s="49"/>
      <c r="C63" s="49"/>
      <c r="D63" s="57"/>
      <c r="E63" s="58"/>
      <c r="F63" s="26" t="s">
        <v>69</v>
      </c>
      <c r="G63" s="24"/>
      <c r="H63" s="24"/>
      <c r="I63" s="24"/>
      <c r="J63" s="24"/>
      <c r="K63" s="24"/>
      <c r="L63" s="24"/>
      <c r="M63" s="24"/>
      <c r="N63" s="24"/>
      <c r="R63" s="102" t="s">
        <v>50</v>
      </c>
      <c r="S63" s="99"/>
      <c r="T63" s="113"/>
      <c r="U63" s="99"/>
      <c r="V63" s="99"/>
      <c r="W63" s="99"/>
      <c r="X63" s="99"/>
      <c r="Y63" s="99"/>
      <c r="Z63" s="99"/>
      <c r="AA63" s="99"/>
    </row>
    <row r="64" spans="1:27" x14ac:dyDescent="0.2">
      <c r="A64" s="44" t="s">
        <v>22</v>
      </c>
      <c r="B64" s="44"/>
      <c r="C64" s="59"/>
      <c r="D64" s="60">
        <v>6.7699999999999996E-2</v>
      </c>
      <c r="E64" s="45"/>
      <c r="F64" s="26" t="s">
        <v>70</v>
      </c>
      <c r="G64" s="24"/>
      <c r="H64" s="24"/>
      <c r="I64" s="24"/>
      <c r="J64" s="24"/>
      <c r="K64" s="24"/>
      <c r="L64" s="24"/>
      <c r="M64" s="24"/>
      <c r="N64" s="24"/>
      <c r="R64" s="116" t="s">
        <v>32</v>
      </c>
      <c r="S64" s="99"/>
      <c r="T64" s="113"/>
      <c r="U64" s="99"/>
      <c r="V64" s="99"/>
      <c r="W64" s="99"/>
      <c r="X64" s="99"/>
      <c r="Y64" s="99"/>
      <c r="Z64" s="99"/>
      <c r="AA64" s="99"/>
    </row>
    <row r="65" spans="1:27" x14ac:dyDescent="0.2">
      <c r="A65" s="44" t="s">
        <v>23</v>
      </c>
      <c r="B65" s="44"/>
      <c r="C65" s="59"/>
      <c r="D65" s="60">
        <v>3.4799999999999998E-2</v>
      </c>
      <c r="E65" s="45"/>
      <c r="F65" s="26" t="s">
        <v>71</v>
      </c>
      <c r="G65" s="24"/>
      <c r="H65" s="24"/>
      <c r="I65" s="24"/>
      <c r="J65" s="24"/>
      <c r="K65" s="24"/>
      <c r="L65" s="24"/>
      <c r="M65" s="24"/>
      <c r="N65" s="24"/>
      <c r="R65" s="102" t="s">
        <v>56</v>
      </c>
      <c r="S65" s="99"/>
      <c r="T65" s="99"/>
      <c r="U65" s="99"/>
      <c r="V65" s="99"/>
      <c r="W65" s="99"/>
      <c r="X65" s="99"/>
      <c r="Y65" s="99"/>
      <c r="Z65" s="99"/>
      <c r="AA65" s="99"/>
    </row>
    <row r="66" spans="1:27" ht="15.75" thickBot="1" x14ac:dyDescent="0.25">
      <c r="A66" s="59" t="s">
        <v>24</v>
      </c>
      <c r="B66" s="44"/>
      <c r="C66" s="44"/>
      <c r="D66" s="42">
        <f>SUM(D64:D65)</f>
        <v>0.10249999999999999</v>
      </c>
      <c r="E66" s="45"/>
      <c r="F66" s="26" t="s">
        <v>73</v>
      </c>
      <c r="G66" s="24"/>
      <c r="H66" s="24"/>
      <c r="I66" s="24"/>
      <c r="J66" s="24"/>
      <c r="K66" s="24"/>
      <c r="L66" s="24"/>
      <c r="M66" s="24"/>
      <c r="N66" s="24"/>
      <c r="R66" s="98"/>
      <c r="S66" s="99"/>
      <c r="T66" s="99"/>
      <c r="U66" s="99"/>
      <c r="V66" s="99"/>
      <c r="W66" s="99"/>
      <c r="X66" s="99"/>
      <c r="Y66" s="99"/>
      <c r="Z66" s="99"/>
      <c r="AA66" s="99"/>
    </row>
    <row r="67" spans="1:27" ht="15.75" thickTop="1" x14ac:dyDescent="0.2">
      <c r="A67" s="44"/>
      <c r="B67" s="44"/>
      <c r="C67" s="44"/>
      <c r="D67" s="43"/>
      <c r="E67" s="45"/>
      <c r="F67" s="10" t="s">
        <v>72</v>
      </c>
      <c r="G67" s="24"/>
      <c r="H67" s="24"/>
      <c r="I67" s="24"/>
      <c r="J67" s="24"/>
      <c r="K67" s="24"/>
      <c r="L67" s="24"/>
      <c r="M67" s="24"/>
      <c r="N67" s="24"/>
      <c r="R67" s="114" t="s">
        <v>57</v>
      </c>
      <c r="S67" s="99"/>
      <c r="T67" s="99"/>
      <c r="U67" s="99"/>
      <c r="V67" s="99"/>
      <c r="W67" s="99"/>
      <c r="X67" s="99"/>
      <c r="Y67" s="99"/>
      <c r="Z67" s="99"/>
      <c r="AA67" s="99"/>
    </row>
    <row r="68" spans="1:27" x14ac:dyDescent="0.2">
      <c r="A68" s="59" t="s">
        <v>144</v>
      </c>
      <c r="B68" s="44"/>
      <c r="C68" s="46"/>
      <c r="D68" s="120">
        <v>-4.2000000000000003E-2</v>
      </c>
      <c r="E68" s="45"/>
      <c r="G68" s="24"/>
      <c r="H68" s="24"/>
      <c r="I68" s="24"/>
      <c r="J68" s="21"/>
      <c r="K68" s="24"/>
      <c r="L68" s="24"/>
      <c r="M68" s="24"/>
      <c r="N68" s="24"/>
      <c r="R68" s="102" t="s">
        <v>123</v>
      </c>
      <c r="S68" s="99"/>
      <c r="T68" s="99"/>
      <c r="U68" s="99"/>
      <c r="V68" s="99"/>
      <c r="W68" s="99"/>
      <c r="X68" s="99"/>
      <c r="Y68" s="99"/>
      <c r="Z68" s="99"/>
      <c r="AA68" s="99"/>
    </row>
    <row r="69" spans="1:27" x14ac:dyDescent="0.2">
      <c r="A69" s="54"/>
      <c r="B69" s="68"/>
      <c r="C69" s="69"/>
      <c r="E69" s="45"/>
      <c r="F69" s="26" t="s">
        <v>68</v>
      </c>
      <c r="G69" s="24"/>
      <c r="H69" s="24"/>
      <c r="I69" s="24"/>
      <c r="J69" s="61"/>
      <c r="K69" s="24"/>
      <c r="L69" s="24"/>
      <c r="M69" s="24"/>
      <c r="N69" s="24"/>
      <c r="R69" s="114" t="s">
        <v>22</v>
      </c>
      <c r="S69" s="99"/>
      <c r="T69" s="99"/>
      <c r="U69" s="99"/>
      <c r="V69" s="99"/>
      <c r="W69" s="99"/>
      <c r="X69" s="99"/>
      <c r="Y69" s="99"/>
      <c r="Z69" s="99"/>
      <c r="AA69" s="99"/>
    </row>
    <row r="70" spans="1:27" ht="15.75" thickBot="1" x14ac:dyDescent="0.25">
      <c r="A70" s="86"/>
      <c r="B70" s="86"/>
      <c r="C70" s="86"/>
      <c r="D70" s="86"/>
      <c r="E70" s="36"/>
      <c r="F70" s="62"/>
      <c r="G70" s="30"/>
      <c r="H70" s="30"/>
      <c r="I70" s="30"/>
      <c r="J70" s="63"/>
      <c r="K70" s="30"/>
      <c r="L70" s="30"/>
      <c r="M70" s="30"/>
      <c r="N70" s="30"/>
      <c r="R70" s="114" t="s">
        <v>23</v>
      </c>
      <c r="S70" s="99"/>
      <c r="T70" s="99"/>
      <c r="U70" s="99"/>
      <c r="V70" s="99"/>
      <c r="W70" s="99"/>
      <c r="X70" s="99"/>
      <c r="Y70" s="99"/>
      <c r="Z70" s="99"/>
      <c r="AA70" s="99"/>
    </row>
    <row r="71" spans="1:27" ht="15" customHeight="1" thickTop="1" x14ac:dyDescent="0.2">
      <c r="A71" s="8"/>
      <c r="B71" s="8"/>
      <c r="C71" s="8"/>
      <c r="D71" s="8"/>
      <c r="E71" s="3"/>
      <c r="F71" s="6"/>
      <c r="G71" s="6"/>
      <c r="H71" s="6"/>
      <c r="I71" s="6"/>
      <c r="J71" s="6"/>
      <c r="K71" s="6"/>
      <c r="L71" s="6"/>
      <c r="M71" s="6"/>
      <c r="N71" s="6"/>
      <c r="R71" s="102" t="s">
        <v>124</v>
      </c>
      <c r="S71" s="99"/>
      <c r="T71" s="99"/>
      <c r="U71" s="99"/>
      <c r="V71" s="99"/>
      <c r="W71" s="99"/>
      <c r="X71" s="99"/>
      <c r="Y71" s="99"/>
      <c r="Z71" s="99"/>
      <c r="AA71" s="99"/>
    </row>
    <row r="72" spans="1:27" x14ac:dyDescent="0.2">
      <c r="E72" s="7"/>
      <c r="G72" s="6"/>
      <c r="H72" s="6"/>
      <c r="I72" s="6"/>
      <c r="J72" s="6"/>
      <c r="K72" s="6"/>
      <c r="L72" s="6"/>
      <c r="M72" s="6"/>
      <c r="N72" s="1"/>
      <c r="R72" s="98"/>
      <c r="S72" s="99"/>
      <c r="T72" s="99"/>
      <c r="U72" s="99"/>
      <c r="V72" s="99"/>
      <c r="W72" s="99"/>
      <c r="X72" s="99"/>
      <c r="Y72" s="99"/>
      <c r="Z72" s="99"/>
      <c r="AA72" s="99"/>
    </row>
    <row r="73" spans="1:27" x14ac:dyDescent="0.2">
      <c r="E73" s="39"/>
      <c r="F73" s="6"/>
      <c r="G73" s="8"/>
      <c r="H73" s="8"/>
      <c r="I73" s="8"/>
      <c r="R73" s="98"/>
      <c r="S73" s="99"/>
      <c r="T73" s="99"/>
      <c r="U73" s="99"/>
      <c r="V73" s="99"/>
      <c r="W73" s="99"/>
      <c r="X73" s="99"/>
      <c r="Y73" s="99"/>
      <c r="Z73" s="99"/>
      <c r="AA73" s="99"/>
    </row>
    <row r="74" spans="1:27" x14ac:dyDescent="0.2">
      <c r="E74" s="8"/>
      <c r="R74" s="98"/>
      <c r="S74" s="99"/>
      <c r="T74" s="99"/>
      <c r="U74" s="99"/>
      <c r="V74" s="99"/>
      <c r="W74" s="99"/>
      <c r="X74" s="99"/>
      <c r="Y74" s="99"/>
      <c r="Z74" s="99"/>
      <c r="AA74" s="99"/>
    </row>
    <row r="75" spans="1:27" x14ac:dyDescent="0.2">
      <c r="R75" s="98"/>
      <c r="S75" s="99"/>
      <c r="T75" s="99"/>
      <c r="U75" s="99"/>
      <c r="V75" s="99"/>
      <c r="W75" s="99"/>
      <c r="X75" s="99"/>
      <c r="Y75" s="99"/>
      <c r="Z75" s="99"/>
      <c r="AA75" s="99"/>
    </row>
    <row r="76" spans="1:27" x14ac:dyDescent="0.2">
      <c r="R76" s="98"/>
      <c r="S76" s="99"/>
      <c r="T76" s="99"/>
      <c r="U76" s="99"/>
      <c r="V76" s="99"/>
      <c r="W76" s="99"/>
      <c r="X76" s="99"/>
      <c r="Y76" s="99"/>
      <c r="Z76" s="99"/>
      <c r="AA76" s="99"/>
    </row>
    <row r="77" spans="1:27" x14ac:dyDescent="0.2">
      <c r="R77" s="98"/>
      <c r="S77" s="99"/>
      <c r="T77" s="99"/>
      <c r="U77" s="99"/>
      <c r="V77" s="99"/>
      <c r="W77" s="99"/>
      <c r="X77" s="99"/>
      <c r="Y77" s="99"/>
      <c r="Z77" s="99"/>
      <c r="AA77" s="99"/>
    </row>
    <row r="78" spans="1:27" x14ac:dyDescent="0.2">
      <c r="R78" s="98"/>
      <c r="S78" s="99"/>
      <c r="T78" s="99"/>
      <c r="U78" s="99"/>
      <c r="V78" s="99"/>
      <c r="W78" s="99"/>
      <c r="X78" s="99"/>
      <c r="Y78" s="99"/>
      <c r="Z78" s="99"/>
      <c r="AA78" s="99"/>
    </row>
    <row r="79" spans="1:27" x14ac:dyDescent="0.2">
      <c r="R79" s="98"/>
      <c r="S79" s="99"/>
      <c r="T79" s="99"/>
      <c r="U79" s="99"/>
      <c r="V79" s="99"/>
      <c r="W79" s="99"/>
      <c r="X79" s="99"/>
      <c r="Y79" s="99"/>
      <c r="Z79" s="99"/>
      <c r="AA79" s="99"/>
    </row>
    <row r="80" spans="1:27" x14ac:dyDescent="0.2">
      <c r="R80" s="98"/>
      <c r="S80" s="99"/>
      <c r="T80" s="99"/>
      <c r="U80" s="99"/>
      <c r="V80" s="99"/>
      <c r="W80" s="99"/>
      <c r="X80" s="99"/>
      <c r="Y80" s="99"/>
      <c r="Z80" s="99"/>
      <c r="AA80" s="99"/>
    </row>
    <row r="81" spans="18:27" x14ac:dyDescent="0.2">
      <c r="R81" s="98"/>
      <c r="S81" s="99"/>
      <c r="T81" s="99"/>
      <c r="U81" s="99"/>
      <c r="V81" s="99"/>
      <c r="W81" s="99"/>
      <c r="X81" s="99"/>
      <c r="Y81" s="99"/>
      <c r="Z81" s="99"/>
      <c r="AA81" s="99"/>
    </row>
    <row r="82" spans="18:27" x14ac:dyDescent="0.2">
      <c r="R82" s="98"/>
      <c r="S82" s="99"/>
      <c r="T82" s="99"/>
      <c r="U82" s="99"/>
      <c r="V82" s="99"/>
      <c r="W82" s="99"/>
      <c r="X82" s="99"/>
      <c r="Y82" s="99"/>
      <c r="Z82" s="99"/>
      <c r="AA82" s="99"/>
    </row>
    <row r="83" spans="18:27" x14ac:dyDescent="0.2">
      <c r="R83" s="98"/>
      <c r="S83" s="99"/>
      <c r="T83" s="99"/>
      <c r="U83" s="99"/>
      <c r="V83" s="99"/>
      <c r="W83" s="99"/>
      <c r="X83" s="99"/>
      <c r="Y83" s="99"/>
      <c r="Z83" s="99"/>
      <c r="AA83" s="99"/>
    </row>
    <row r="84" spans="18:27" x14ac:dyDescent="0.2">
      <c r="R84" s="98"/>
      <c r="S84" s="99"/>
      <c r="T84" s="99"/>
      <c r="U84" s="99"/>
      <c r="V84" s="99"/>
      <c r="W84" s="99"/>
      <c r="X84" s="99"/>
      <c r="Y84" s="99"/>
      <c r="Z84" s="99"/>
      <c r="AA84" s="99"/>
    </row>
    <row r="85" spans="18:27" x14ac:dyDescent="0.2">
      <c r="R85" s="98"/>
      <c r="S85" s="99"/>
      <c r="T85" s="99"/>
      <c r="U85" s="99"/>
      <c r="V85" s="99"/>
      <c r="W85" s="99"/>
      <c r="X85" s="99"/>
      <c r="Y85" s="99"/>
      <c r="Z85" s="99"/>
      <c r="AA85" s="99"/>
    </row>
  </sheetData>
  <mergeCells count="8">
    <mergeCell ref="L1:N1"/>
    <mergeCell ref="P1:Q4"/>
    <mergeCell ref="R1:T1"/>
    <mergeCell ref="A3:A4"/>
    <mergeCell ref="B3:N3"/>
    <mergeCell ref="S28:V29"/>
    <mergeCell ref="B36:N36"/>
    <mergeCell ref="F55:N55"/>
  </mergeCells>
  <pageMargins left="1" right="0.5" top="0.25" bottom="0.25" header="0.5" footer="0.25"/>
  <pageSetup scale="50" orientation="landscape" r:id="rId1"/>
  <headerFooter alignWithMargins="0">
    <oddFooter>&amp;L&amp;8&amp;Z&amp;F&amp;R&amp;8Report Run &amp;D</oddFooter>
  </headerFooter>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85"/>
  <sheetViews>
    <sheetView showOutlineSymbols="0" topLeftCell="A22" zoomScale="87" zoomScaleNormal="87" workbookViewId="0">
      <selection activeCell="M66" sqref="M66"/>
    </sheetView>
  </sheetViews>
  <sheetFormatPr defaultColWidth="8.77734375" defaultRowHeight="15" x14ac:dyDescent="0.2"/>
  <cols>
    <col min="1" max="1" width="54.5546875" style="37" customWidth="1"/>
    <col min="2" max="2" width="12.77734375" style="37" customWidth="1"/>
    <col min="3" max="3" width="3.77734375" style="37" customWidth="1"/>
    <col min="4" max="4" width="12.77734375" style="37" customWidth="1"/>
    <col min="5" max="5" width="3.88671875" style="37" customWidth="1"/>
    <col min="6" max="6" width="12.77734375" style="37" customWidth="1"/>
    <col min="7" max="7" width="3.77734375" style="37" customWidth="1"/>
    <col min="8" max="8" width="12.77734375" style="37" customWidth="1"/>
    <col min="9" max="9" width="3.77734375" style="37" customWidth="1"/>
    <col min="10" max="10" width="12.77734375" style="37" customWidth="1"/>
    <col min="11" max="11" width="3.77734375" style="37" customWidth="1"/>
    <col min="12" max="12" width="12.77734375" style="37" customWidth="1"/>
    <col min="13" max="13" width="3.77734375" style="37" customWidth="1"/>
    <col min="14" max="14" width="12.77734375" style="37" customWidth="1"/>
    <col min="15" max="15" width="4.5546875" style="137" customWidth="1"/>
    <col min="16" max="16" width="11.109375" style="129" bestFit="1" customWidth="1"/>
    <col min="17" max="17" width="27.88671875" style="10" bestFit="1" customWidth="1"/>
    <col min="18" max="18" width="10.6640625" style="10" bestFit="1" customWidth="1"/>
    <col min="19" max="19" width="8.77734375" style="37"/>
    <col min="20" max="20" width="9" style="37" bestFit="1" customWidth="1"/>
    <col min="21" max="16384" width="8.77734375" style="37"/>
  </cols>
  <sheetData>
    <row r="1" spans="1:254" ht="58.5" customHeight="1" thickBot="1" x14ac:dyDescent="0.3">
      <c r="A1" s="77" t="s">
        <v>31</v>
      </c>
      <c r="B1" s="118"/>
      <c r="C1" s="118"/>
      <c r="D1" s="118"/>
      <c r="E1" s="119" t="s">
        <v>0</v>
      </c>
      <c r="F1" s="118"/>
      <c r="G1" s="118"/>
      <c r="H1" s="118"/>
      <c r="I1" s="118"/>
      <c r="J1" s="118"/>
      <c r="K1" s="118"/>
      <c r="L1" s="175">
        <v>42490</v>
      </c>
      <c r="M1" s="175"/>
      <c r="N1" s="175"/>
      <c r="O1" s="136"/>
      <c r="P1" s="176" t="s">
        <v>115</v>
      </c>
      <c r="Q1" s="176"/>
      <c r="R1" s="177" t="s">
        <v>83</v>
      </c>
      <c r="S1" s="178"/>
      <c r="T1" s="179"/>
      <c r="U1" s="99"/>
      <c r="V1" s="99"/>
      <c r="W1" s="99"/>
      <c r="X1" s="99"/>
      <c r="Y1" s="99"/>
      <c r="Z1" s="99"/>
      <c r="AA1" s="99"/>
    </row>
    <row r="2" spans="1:254" ht="10.5" customHeight="1" thickTop="1" x14ac:dyDescent="0.2">
      <c r="A2" s="71"/>
      <c r="B2" s="70"/>
      <c r="C2" s="70"/>
      <c r="D2" s="70"/>
      <c r="E2" s="72"/>
      <c r="F2" s="72"/>
      <c r="G2" s="72"/>
      <c r="H2" s="72"/>
      <c r="I2" s="70"/>
      <c r="J2" s="72"/>
      <c r="K2" s="72"/>
      <c r="L2" s="72"/>
      <c r="M2" s="72"/>
      <c r="N2" s="73"/>
      <c r="P2" s="176"/>
      <c r="Q2" s="176"/>
      <c r="R2" s="98"/>
      <c r="S2" s="99"/>
      <c r="T2" s="99"/>
      <c r="U2" s="99"/>
      <c r="V2" s="99"/>
      <c r="W2" s="99"/>
      <c r="X2" s="99"/>
      <c r="Y2" s="99"/>
      <c r="Z2" s="99"/>
      <c r="AA2" s="99"/>
    </row>
    <row r="3" spans="1:254" s="75" customFormat="1" ht="15.75" x14ac:dyDescent="0.2">
      <c r="A3" s="169" t="s">
        <v>3</v>
      </c>
      <c r="B3" s="170" t="s">
        <v>1</v>
      </c>
      <c r="C3" s="170"/>
      <c r="D3" s="170"/>
      <c r="E3" s="170"/>
      <c r="F3" s="170"/>
      <c r="G3" s="170"/>
      <c r="H3" s="170"/>
      <c r="I3" s="170"/>
      <c r="J3" s="170"/>
      <c r="K3" s="170"/>
      <c r="L3" s="170"/>
      <c r="M3" s="170"/>
      <c r="N3" s="170"/>
      <c r="O3" s="138"/>
      <c r="P3" s="176"/>
      <c r="Q3" s="176"/>
      <c r="R3" s="102" t="s">
        <v>74</v>
      </c>
      <c r="S3" s="99"/>
      <c r="T3" s="100"/>
      <c r="U3" s="100"/>
      <c r="V3" s="100"/>
      <c r="W3" s="100"/>
      <c r="X3" s="100"/>
      <c r="Y3" s="100"/>
      <c r="Z3" s="100"/>
      <c r="AA3" s="100"/>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c r="IR3" s="74"/>
      <c r="IS3" s="74"/>
      <c r="IT3" s="74"/>
    </row>
    <row r="4" spans="1:254" ht="16.149999999999999" customHeight="1" x14ac:dyDescent="0.2">
      <c r="A4" s="169"/>
      <c r="B4" s="14" t="s">
        <v>2</v>
      </c>
      <c r="C4" s="15"/>
      <c r="D4" s="14">
        <v>2016</v>
      </c>
      <c r="E4" s="16"/>
      <c r="F4" s="14">
        <v>2017</v>
      </c>
      <c r="G4" s="16"/>
      <c r="H4" s="14">
        <v>2018</v>
      </c>
      <c r="I4" s="17"/>
      <c r="J4" s="14">
        <v>2019</v>
      </c>
      <c r="K4" s="17"/>
      <c r="L4" s="14">
        <v>2020</v>
      </c>
      <c r="M4" s="17"/>
      <c r="N4" s="14">
        <v>2021</v>
      </c>
      <c r="O4" s="139"/>
      <c r="P4" s="176"/>
      <c r="Q4" s="176"/>
      <c r="R4" s="103" t="s">
        <v>141</v>
      </c>
      <c r="S4" s="104"/>
      <c r="T4" s="101"/>
      <c r="U4" s="101"/>
      <c r="V4" s="101"/>
      <c r="W4" s="101"/>
      <c r="X4" s="101"/>
      <c r="Y4" s="101"/>
      <c r="Z4" s="101"/>
      <c r="AA4" s="101"/>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row>
    <row r="5" spans="1:254" ht="15.75" x14ac:dyDescent="0.25">
      <c r="A5" s="87" t="s">
        <v>33</v>
      </c>
      <c r="B5" s="38"/>
      <c r="C5" s="38"/>
      <c r="D5" s="38"/>
      <c r="E5" s="38"/>
      <c r="F5" s="38"/>
      <c r="G5" s="38"/>
      <c r="H5" s="38"/>
      <c r="I5" s="38"/>
      <c r="J5" s="38"/>
      <c r="K5" s="38"/>
      <c r="L5" s="38"/>
      <c r="M5" s="38"/>
      <c r="N5" s="38"/>
      <c r="P5" s="158">
        <v>14374500</v>
      </c>
      <c r="Q5" s="152" t="s">
        <v>97</v>
      </c>
      <c r="R5" s="98" t="s">
        <v>75</v>
      </c>
      <c r="S5" s="104"/>
      <c r="T5" s="99"/>
      <c r="U5" s="99"/>
      <c r="V5" s="99"/>
      <c r="W5" s="99"/>
      <c r="X5" s="99"/>
      <c r="Y5" s="99"/>
      <c r="Z5" s="99"/>
      <c r="AA5" s="99"/>
    </row>
    <row r="6" spans="1:254" ht="16.149999999999999" customHeight="1" x14ac:dyDescent="0.2">
      <c r="A6" s="24" t="s">
        <v>12</v>
      </c>
      <c r="B6" s="23">
        <f t="shared" ref="B6:B11" si="0">SUM(D6+F6+H6+J6+L6+N6)</f>
        <v>9164500</v>
      </c>
      <c r="C6" s="22"/>
      <c r="D6" s="21">
        <v>9164500</v>
      </c>
      <c r="E6" s="21"/>
      <c r="F6" s="23">
        <v>0</v>
      </c>
      <c r="G6" s="24"/>
      <c r="H6" s="23">
        <v>0</v>
      </c>
      <c r="I6" s="24"/>
      <c r="J6" s="23">
        <v>0</v>
      </c>
      <c r="K6" s="24"/>
      <c r="L6" s="23">
        <v>0</v>
      </c>
      <c r="M6" s="21"/>
      <c r="N6" s="23">
        <v>0</v>
      </c>
      <c r="O6" s="140"/>
      <c r="P6" s="149">
        <v>0</v>
      </c>
      <c r="Q6" s="127" t="s">
        <v>98</v>
      </c>
      <c r="R6" s="105">
        <v>9203000</v>
      </c>
      <c r="S6" s="104"/>
      <c r="T6" s="104"/>
      <c r="U6" s="104"/>
      <c r="V6" s="104"/>
      <c r="W6" s="104"/>
      <c r="X6" s="104"/>
      <c r="Y6" s="104"/>
      <c r="Z6" s="104"/>
      <c r="AA6" s="104"/>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row>
    <row r="7" spans="1:254" ht="16.149999999999999" customHeight="1" x14ac:dyDescent="0.2">
      <c r="A7" s="24" t="s">
        <v>14</v>
      </c>
      <c r="B7" s="23">
        <f t="shared" si="0"/>
        <v>0</v>
      </c>
      <c r="C7" s="24"/>
      <c r="D7" s="21">
        <v>0</v>
      </c>
      <c r="E7" s="21"/>
      <c r="F7" s="23">
        <v>0</v>
      </c>
      <c r="G7" s="24"/>
      <c r="H7" s="23">
        <v>0</v>
      </c>
      <c r="I7" s="24"/>
      <c r="J7" s="23">
        <v>0</v>
      </c>
      <c r="K7" s="24"/>
      <c r="L7" s="23">
        <v>0</v>
      </c>
      <c r="M7" s="21"/>
      <c r="N7" s="23">
        <v>0</v>
      </c>
      <c r="O7" s="140"/>
      <c r="P7" s="124">
        <f>P5+P6</f>
        <v>14374500</v>
      </c>
      <c r="Q7" s="127"/>
      <c r="R7" s="106">
        <v>200000</v>
      </c>
      <c r="S7" s="104" t="s">
        <v>92</v>
      </c>
      <c r="T7" s="104"/>
      <c r="U7" s="104"/>
      <c r="V7" s="104"/>
      <c r="W7" s="104"/>
      <c r="X7" s="104"/>
      <c r="Y7" s="104"/>
      <c r="Z7" s="104"/>
      <c r="AA7" s="104"/>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row>
    <row r="8" spans="1:254" ht="16.149999999999999" customHeight="1" x14ac:dyDescent="0.2">
      <c r="A8" s="24" t="s">
        <v>10</v>
      </c>
      <c r="B8" s="23">
        <f t="shared" si="0"/>
        <v>3000000</v>
      </c>
      <c r="C8" s="24"/>
      <c r="D8" s="21">
        <v>1500000</v>
      </c>
      <c r="E8" s="38"/>
      <c r="F8" s="21">
        <v>1500000</v>
      </c>
      <c r="G8" s="24"/>
      <c r="H8" s="21">
        <v>0</v>
      </c>
      <c r="I8" s="24"/>
      <c r="J8" s="21">
        <v>0</v>
      </c>
      <c r="K8" s="24"/>
      <c r="L8" s="21">
        <v>0</v>
      </c>
      <c r="M8" s="24"/>
      <c r="N8" s="21">
        <v>0</v>
      </c>
      <c r="O8" s="140"/>
      <c r="P8" s="149">
        <v>0</v>
      </c>
      <c r="Q8" s="127" t="s">
        <v>131</v>
      </c>
      <c r="R8" s="106">
        <v>0</v>
      </c>
      <c r="S8" s="104" t="s">
        <v>82</v>
      </c>
      <c r="T8" s="104"/>
      <c r="U8" s="104"/>
      <c r="V8" s="104"/>
      <c r="W8" s="104"/>
      <c r="X8" s="104"/>
      <c r="Y8" s="104"/>
      <c r="Z8" s="104"/>
      <c r="AA8" s="104"/>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row>
    <row r="9" spans="1:254" ht="16.149999999999999" customHeight="1" x14ac:dyDescent="0.2">
      <c r="A9" s="24" t="s">
        <v>122</v>
      </c>
      <c r="B9" s="23">
        <f t="shared" si="0"/>
        <v>0</v>
      </c>
      <c r="C9" s="24"/>
      <c r="D9" s="21">
        <v>0</v>
      </c>
      <c r="E9" s="38"/>
      <c r="F9" s="21">
        <v>0</v>
      </c>
      <c r="G9" s="24"/>
      <c r="H9" s="21">
        <v>0</v>
      </c>
      <c r="I9" s="24"/>
      <c r="J9" s="21">
        <v>0</v>
      </c>
      <c r="K9" s="24"/>
      <c r="L9" s="21">
        <v>0</v>
      </c>
      <c r="M9" s="24"/>
      <c r="N9" s="21">
        <v>0</v>
      </c>
      <c r="O9" s="140"/>
      <c r="P9" s="149">
        <v>-200000</v>
      </c>
      <c r="Q9" s="127" t="s">
        <v>132</v>
      </c>
      <c r="R9" s="10">
        <v>0</v>
      </c>
      <c r="S9" s="37" t="s">
        <v>90</v>
      </c>
      <c r="T9" s="104"/>
      <c r="U9" s="104"/>
      <c r="V9" s="104"/>
      <c r="W9" s="104"/>
      <c r="X9" s="104"/>
      <c r="Y9" s="104"/>
      <c r="Z9" s="104"/>
      <c r="AA9" s="104"/>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row>
    <row r="10" spans="1:254" ht="16.149999999999999" customHeight="1" x14ac:dyDescent="0.2">
      <c r="A10" s="24" t="s">
        <v>143</v>
      </c>
      <c r="B10" s="23">
        <f t="shared" si="0"/>
        <v>1000000</v>
      </c>
      <c r="C10" s="24"/>
      <c r="D10" s="21">
        <v>1000000</v>
      </c>
      <c r="E10" s="38"/>
      <c r="F10" s="21">
        <v>0</v>
      </c>
      <c r="G10" s="24"/>
      <c r="H10" s="21">
        <v>0</v>
      </c>
      <c r="I10" s="24"/>
      <c r="J10" s="21">
        <v>0</v>
      </c>
      <c r="K10" s="24"/>
      <c r="L10" s="21">
        <v>0</v>
      </c>
      <c r="M10" s="24"/>
      <c r="N10" s="21">
        <v>0</v>
      </c>
      <c r="O10" s="140"/>
      <c r="P10" s="149">
        <v>-85000</v>
      </c>
      <c r="Q10" s="128" t="s">
        <v>103</v>
      </c>
      <c r="T10" s="104"/>
      <c r="U10" s="104"/>
      <c r="V10" s="104"/>
      <c r="W10" s="104"/>
      <c r="X10" s="104"/>
      <c r="Y10" s="104"/>
      <c r="Z10" s="104"/>
      <c r="AA10" s="104"/>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row>
    <row r="11" spans="1:254" ht="16.149999999999999" customHeight="1" x14ac:dyDescent="0.2">
      <c r="A11" s="24" t="s">
        <v>45</v>
      </c>
      <c r="B11" s="23">
        <f t="shared" si="0"/>
        <v>400000</v>
      </c>
      <c r="C11" s="24"/>
      <c r="D11" s="21">
        <v>200000</v>
      </c>
      <c r="E11" s="38"/>
      <c r="F11" s="21">
        <v>200000</v>
      </c>
      <c r="G11" s="24"/>
      <c r="H11" s="21">
        <v>0</v>
      </c>
      <c r="I11" s="24"/>
      <c r="J11" s="21">
        <v>0</v>
      </c>
      <c r="K11" s="24"/>
      <c r="L11" s="21">
        <v>0</v>
      </c>
      <c r="M11" s="24"/>
      <c r="N11" s="21">
        <v>0</v>
      </c>
      <c r="O11" s="140"/>
      <c r="P11" s="149">
        <v>-4925000</v>
      </c>
      <c r="Q11" s="151" t="s">
        <v>135</v>
      </c>
      <c r="R11" s="10">
        <v>0</v>
      </c>
      <c r="S11" s="104" t="s">
        <v>91</v>
      </c>
      <c r="T11" s="104"/>
      <c r="U11" s="104"/>
      <c r="V11" s="104"/>
      <c r="W11" s="104"/>
      <c r="X11" s="104"/>
      <c r="Y11" s="104"/>
      <c r="Z11" s="104"/>
      <c r="AA11" s="104"/>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row>
    <row r="12" spans="1:254" ht="16.149999999999999" customHeight="1" thickBot="1" x14ac:dyDescent="0.3">
      <c r="A12" s="31" t="s">
        <v>27</v>
      </c>
      <c r="B12" s="4">
        <f>SUM(B6:B11)</f>
        <v>13564500</v>
      </c>
      <c r="C12" s="24"/>
      <c r="D12" s="4">
        <f>SUM(D6:D11)</f>
        <v>11864500</v>
      </c>
      <c r="E12" s="28"/>
      <c r="F12" s="4">
        <f>SUM(F6:F11)</f>
        <v>1700000</v>
      </c>
      <c r="G12" s="28"/>
      <c r="H12" s="4">
        <f>SUM(H6:H11)</f>
        <v>0</v>
      </c>
      <c r="I12" s="28"/>
      <c r="J12" s="4">
        <f>SUM(J6:J11)</f>
        <v>0</v>
      </c>
      <c r="K12" s="28"/>
      <c r="L12" s="4">
        <f>SUM(L6:L11)</f>
        <v>0</v>
      </c>
      <c r="M12" s="24"/>
      <c r="N12" s="4">
        <f>SUM(N6:N11)</f>
        <v>0</v>
      </c>
      <c r="O12" s="140"/>
      <c r="P12" s="153">
        <f>SUM(P7:P11)</f>
        <v>9164500</v>
      </c>
      <c r="Q12" s="154" t="s">
        <v>140</v>
      </c>
      <c r="R12" s="107">
        <f>R6-R7-R8</f>
        <v>9003000</v>
      </c>
      <c r="S12" s="108" t="s">
        <v>89</v>
      </c>
      <c r="T12" s="104"/>
      <c r="U12" s="104"/>
      <c r="V12" s="104"/>
      <c r="W12" s="104"/>
      <c r="X12" s="104"/>
      <c r="Y12" s="104"/>
      <c r="Z12" s="104"/>
      <c r="AA12" s="104"/>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row>
    <row r="13" spans="1:254" ht="15.75" thickTop="1" x14ac:dyDescent="0.2">
      <c r="A13" s="24"/>
      <c r="B13" s="9"/>
      <c r="C13" s="24"/>
      <c r="D13" s="9"/>
      <c r="E13" s="28"/>
      <c r="F13" s="9"/>
      <c r="G13" s="28"/>
      <c r="H13" s="9"/>
      <c r="I13" s="28"/>
      <c r="J13" s="9"/>
      <c r="K13" s="28"/>
      <c r="L13" s="9"/>
      <c r="M13" s="24"/>
      <c r="N13" s="9"/>
      <c r="O13" s="140"/>
      <c r="P13" s="124">
        <v>1000000</v>
      </c>
      <c r="Q13" s="127" t="s">
        <v>133</v>
      </c>
      <c r="R13" s="98" t="s">
        <v>54</v>
      </c>
      <c r="S13" s="104"/>
      <c r="T13" s="104"/>
      <c r="U13" s="104"/>
      <c r="V13" s="104"/>
      <c r="W13" s="104"/>
      <c r="X13" s="104"/>
      <c r="Y13" s="104"/>
      <c r="Z13" s="104"/>
      <c r="AA13" s="104"/>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row>
    <row r="14" spans="1:254" x14ac:dyDescent="0.2">
      <c r="A14" s="66" t="s">
        <v>34</v>
      </c>
      <c r="C14" s="24"/>
      <c r="D14" s="13">
        <f>D31-D20-D27</f>
        <v>32145000</v>
      </c>
      <c r="E14" s="28"/>
      <c r="F14" s="21"/>
      <c r="G14" s="28"/>
      <c r="H14" s="21"/>
      <c r="I14" s="28"/>
      <c r="J14" s="21"/>
      <c r="K14" s="28"/>
      <c r="L14" s="21"/>
      <c r="M14" s="24"/>
      <c r="N14" s="21"/>
      <c r="O14" s="141"/>
      <c r="P14" s="129">
        <v>1500000</v>
      </c>
      <c r="Q14" s="127" t="s">
        <v>129</v>
      </c>
      <c r="R14" s="109" t="s">
        <v>142</v>
      </c>
      <c r="S14" s="104"/>
      <c r="T14" s="104"/>
      <c r="U14" s="104"/>
      <c r="V14" s="104"/>
      <c r="W14" s="104"/>
      <c r="X14" s="104"/>
      <c r="Y14" s="104"/>
      <c r="Z14" s="104"/>
      <c r="AA14" s="104"/>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row>
    <row r="15" spans="1:254" ht="16.149999999999999" customHeight="1" x14ac:dyDescent="0.2">
      <c r="A15" s="24"/>
      <c r="B15" s="23"/>
      <c r="C15" s="24"/>
      <c r="D15" s="9"/>
      <c r="E15" s="28"/>
      <c r="F15" s="24"/>
      <c r="G15" s="21"/>
      <c r="H15" s="24"/>
      <c r="I15" s="24"/>
      <c r="J15" s="24"/>
      <c r="K15" s="24"/>
      <c r="L15" s="24"/>
      <c r="M15" s="24"/>
      <c r="N15" s="24"/>
      <c r="O15" s="140"/>
      <c r="P15" s="129">
        <v>200000</v>
      </c>
      <c r="Q15" s="10" t="s">
        <v>136</v>
      </c>
      <c r="R15" s="110" t="s">
        <v>44</v>
      </c>
      <c r="S15" s="104"/>
      <c r="T15" s="104"/>
      <c r="U15" s="104"/>
      <c r="V15" s="104"/>
      <c r="W15" s="104"/>
      <c r="X15" s="104"/>
      <c r="Y15" s="104"/>
      <c r="Z15" s="104"/>
      <c r="AA15" s="104"/>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row>
    <row r="16" spans="1:254" ht="16.149999999999999" customHeight="1" x14ac:dyDescent="0.25">
      <c r="A16" s="88" t="s">
        <v>35</v>
      </c>
      <c r="B16" s="24"/>
      <c r="C16" s="24"/>
      <c r="D16" s="38"/>
      <c r="E16" s="24"/>
      <c r="F16" s="24"/>
      <c r="G16" s="25"/>
      <c r="H16" s="24"/>
      <c r="I16" s="24"/>
      <c r="J16" s="24"/>
      <c r="K16" s="24"/>
      <c r="L16" s="24"/>
      <c r="M16" s="24"/>
      <c r="N16" s="24"/>
      <c r="O16" s="140"/>
      <c r="P16" s="149">
        <v>0</v>
      </c>
      <c r="Q16" s="128">
        <v>0</v>
      </c>
      <c r="R16" s="102" t="s">
        <v>126</v>
      </c>
      <c r="S16" s="104"/>
      <c r="T16" s="104"/>
      <c r="U16" s="104"/>
      <c r="V16" s="104"/>
      <c r="W16" s="104"/>
      <c r="X16" s="104"/>
      <c r="Y16" s="104"/>
      <c r="Z16" s="104"/>
      <c r="AA16" s="104"/>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row>
    <row r="17" spans="1:254" ht="16.149999999999999" customHeight="1" x14ac:dyDescent="0.2">
      <c r="A17" s="24" t="s">
        <v>13</v>
      </c>
      <c r="B17" s="23">
        <v>4925000</v>
      </c>
      <c r="C17" s="22"/>
      <c r="D17" s="21">
        <v>4925000</v>
      </c>
      <c r="E17" s="21"/>
      <c r="F17" s="23">
        <v>0</v>
      </c>
      <c r="G17" s="24"/>
      <c r="H17" s="23">
        <v>0</v>
      </c>
      <c r="I17" s="24"/>
      <c r="J17" s="23">
        <v>0</v>
      </c>
      <c r="K17" s="24"/>
      <c r="L17" s="23">
        <v>0</v>
      </c>
      <c r="M17" s="21"/>
      <c r="N17" s="23">
        <v>0</v>
      </c>
      <c r="O17" s="140"/>
      <c r="P17" s="156">
        <f>SUM(P12:P16)</f>
        <v>11864500</v>
      </c>
      <c r="Q17" s="157" t="s">
        <v>137</v>
      </c>
      <c r="R17" s="110"/>
      <c r="S17" s="104"/>
      <c r="T17" s="104"/>
      <c r="U17" s="104"/>
      <c r="V17" s="104"/>
      <c r="W17" s="104"/>
      <c r="X17" s="104"/>
      <c r="Y17" s="104"/>
      <c r="Z17" s="104"/>
      <c r="AA17" s="104"/>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row>
    <row r="18" spans="1:254" ht="16.149999999999999" customHeight="1" x14ac:dyDescent="0.2">
      <c r="A18" s="24" t="s">
        <v>15</v>
      </c>
      <c r="B18" s="23">
        <f>SUM(D18+F18+H18+J18+L18+N18)</f>
        <v>0</v>
      </c>
      <c r="C18" s="24"/>
      <c r="D18" s="21">
        <v>0</v>
      </c>
      <c r="E18" s="21"/>
      <c r="F18" s="23">
        <v>0</v>
      </c>
      <c r="G18" s="24"/>
      <c r="H18" s="23">
        <v>0</v>
      </c>
      <c r="I18" s="24"/>
      <c r="J18" s="23">
        <v>0</v>
      </c>
      <c r="K18" s="24"/>
      <c r="L18" s="23">
        <v>0</v>
      </c>
      <c r="M18" s="21"/>
      <c r="N18" s="23">
        <v>0</v>
      </c>
      <c r="O18" s="140"/>
      <c r="P18" s="129">
        <v>4925000</v>
      </c>
      <c r="Q18" s="159" t="s">
        <v>138</v>
      </c>
      <c r="R18" s="102" t="s">
        <v>79</v>
      </c>
      <c r="S18" s="104"/>
      <c r="T18" s="104"/>
      <c r="U18" s="104"/>
      <c r="V18" s="104"/>
      <c r="W18" s="104"/>
      <c r="X18" s="104"/>
      <c r="Y18" s="104"/>
      <c r="Z18" s="104"/>
      <c r="AA18" s="104"/>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row>
    <row r="19" spans="1:254" ht="16.149999999999999" customHeight="1" thickBot="1" x14ac:dyDescent="0.25">
      <c r="A19" s="31" t="s">
        <v>30</v>
      </c>
      <c r="B19" s="4">
        <f>B17+B18</f>
        <v>4925000</v>
      </c>
      <c r="C19" s="24"/>
      <c r="D19" s="4">
        <f>D17+D18</f>
        <v>4925000</v>
      </c>
      <c r="E19" s="28"/>
      <c r="F19" s="5">
        <f>SUM(F16:F18)</f>
        <v>0</v>
      </c>
      <c r="G19" s="28"/>
      <c r="H19" s="5">
        <f>SUM(H16:H18)</f>
        <v>0</v>
      </c>
      <c r="I19" s="28"/>
      <c r="J19" s="5">
        <f>SUM(J16:J18)</f>
        <v>0</v>
      </c>
      <c r="K19" s="28"/>
      <c r="L19" s="5">
        <f>SUM(L16:L18)</f>
        <v>0</v>
      </c>
      <c r="M19" s="24"/>
      <c r="N19" s="5">
        <f>SUM(N16:N18)</f>
        <v>0</v>
      </c>
      <c r="O19" s="140"/>
      <c r="P19" s="129">
        <v>3900000</v>
      </c>
      <c r="Q19" s="155" t="s">
        <v>139</v>
      </c>
      <c r="R19" s="110"/>
      <c r="S19" s="104"/>
      <c r="T19" s="104"/>
      <c r="U19" s="104"/>
      <c r="V19" s="104"/>
      <c r="W19" s="104"/>
      <c r="X19" s="104"/>
      <c r="Y19" s="104"/>
      <c r="Z19" s="104"/>
      <c r="AA19" s="104"/>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row>
    <row r="20" spans="1:254" ht="16.149999999999999" customHeight="1" thickTop="1" x14ac:dyDescent="0.2">
      <c r="A20" s="31" t="s">
        <v>36</v>
      </c>
      <c r="B20" s="9"/>
      <c r="C20" s="24"/>
      <c r="D20" s="13">
        <v>4925000</v>
      </c>
      <c r="E20" s="28"/>
      <c r="F20" s="21"/>
      <c r="G20" s="28"/>
      <c r="H20" s="21"/>
      <c r="I20" s="28"/>
      <c r="J20" s="21"/>
      <c r="K20" s="28"/>
      <c r="L20" s="21"/>
      <c r="M20" s="24"/>
      <c r="N20" s="21"/>
      <c r="O20" s="140"/>
      <c r="P20" s="153">
        <f>SUM(P17:P19)</f>
        <v>20689500</v>
      </c>
      <c r="Q20" s="160" t="s">
        <v>93</v>
      </c>
      <c r="R20" s="110"/>
      <c r="S20" s="104"/>
      <c r="T20" s="104"/>
      <c r="U20" s="104"/>
      <c r="V20" s="104"/>
      <c r="W20" s="104"/>
      <c r="X20" s="104"/>
      <c r="Y20" s="104"/>
      <c r="Z20" s="104"/>
      <c r="AA20" s="104"/>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row>
    <row r="21" spans="1:254" ht="16.149999999999999" customHeight="1" x14ac:dyDescent="0.2">
      <c r="A21" s="31"/>
      <c r="B21" s="9"/>
      <c r="C21" s="24"/>
      <c r="D21" s="13"/>
      <c r="E21" s="28"/>
      <c r="F21" s="21"/>
      <c r="G21" s="28"/>
      <c r="H21" s="21"/>
      <c r="I21" s="28"/>
      <c r="J21" s="21"/>
      <c r="K21" s="28"/>
      <c r="L21" s="21"/>
      <c r="M21" s="24"/>
      <c r="N21" s="21"/>
      <c r="O21" s="140"/>
      <c r="P21" s="149"/>
      <c r="Q21" s="127"/>
      <c r="R21" s="110"/>
      <c r="S21" s="104"/>
      <c r="T21" s="104"/>
      <c r="U21" s="104"/>
      <c r="V21" s="104"/>
      <c r="W21" s="104"/>
      <c r="X21" s="104"/>
      <c r="Y21" s="104"/>
      <c r="Z21" s="104"/>
      <c r="AA21" s="104"/>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row>
    <row r="22" spans="1:254" ht="16.149999999999999" customHeight="1" x14ac:dyDescent="0.25">
      <c r="A22" s="88" t="s">
        <v>37</v>
      </c>
      <c r="B22" s="24"/>
      <c r="C22" s="24"/>
      <c r="D22" s="38"/>
      <c r="E22" s="24"/>
      <c r="F22" s="24"/>
      <c r="G22" s="25"/>
      <c r="H22" s="24"/>
      <c r="I22" s="24"/>
      <c r="J22" s="24"/>
      <c r="K22" s="24"/>
      <c r="L22" s="24"/>
      <c r="M22" s="24"/>
      <c r="N22" s="24"/>
      <c r="O22" s="140"/>
      <c r="P22" s="161" t="s">
        <v>114</v>
      </c>
      <c r="Q22" s="127"/>
      <c r="R22" s="110"/>
      <c r="S22" s="104"/>
      <c r="T22" s="104"/>
      <c r="U22" s="104"/>
      <c r="V22" s="104"/>
      <c r="W22" s="104"/>
      <c r="X22" s="104"/>
      <c r="Y22" s="104"/>
      <c r="Z22" s="104"/>
      <c r="AA22" s="104"/>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row>
    <row r="23" spans="1:254" ht="16.149999999999999" customHeight="1" x14ac:dyDescent="0.2">
      <c r="A23" s="24" t="s">
        <v>38</v>
      </c>
      <c r="B23" s="23">
        <f>SUM(D23+F23+H23+J23+L23+N23)</f>
        <v>200000</v>
      </c>
      <c r="C23" s="22"/>
      <c r="D23" s="21">
        <v>200000</v>
      </c>
      <c r="E23" s="21"/>
      <c r="F23" s="23">
        <v>0</v>
      </c>
      <c r="G23" s="24"/>
      <c r="H23" s="23">
        <v>0</v>
      </c>
      <c r="I23" s="24"/>
      <c r="J23" s="23">
        <v>0</v>
      </c>
      <c r="K23" s="24"/>
      <c r="L23" s="23">
        <v>0</v>
      </c>
      <c r="M23" s="21"/>
      <c r="N23" s="23">
        <v>0</v>
      </c>
      <c r="O23" s="140"/>
      <c r="P23" s="161" t="s">
        <v>113</v>
      </c>
      <c r="Q23" s="127"/>
      <c r="R23" s="110"/>
      <c r="S23" s="104"/>
      <c r="T23" s="104"/>
      <c r="U23" s="104"/>
      <c r="V23" s="104"/>
      <c r="W23" s="104"/>
      <c r="X23" s="104"/>
      <c r="Y23" s="104"/>
      <c r="Z23" s="104"/>
      <c r="AA23" s="104"/>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row>
    <row r="24" spans="1:254" ht="16.149999999999999" customHeight="1" x14ac:dyDescent="0.2">
      <c r="A24" s="24" t="s">
        <v>134</v>
      </c>
      <c r="B24" s="23">
        <f>SUM(D24+F24+H24+J24+L24+N24)</f>
        <v>700000</v>
      </c>
      <c r="C24" s="22"/>
      <c r="D24" s="21">
        <v>700000</v>
      </c>
      <c r="E24" s="21"/>
      <c r="F24" s="23">
        <v>0</v>
      </c>
      <c r="G24" s="24"/>
      <c r="H24" s="23">
        <v>0</v>
      </c>
      <c r="I24" s="24"/>
      <c r="J24" s="23">
        <v>0</v>
      </c>
      <c r="K24" s="24"/>
      <c r="L24" s="23">
        <v>0</v>
      </c>
      <c r="M24" s="21"/>
      <c r="N24" s="23">
        <v>0</v>
      </c>
      <c r="O24" s="140"/>
      <c r="P24" s="161" t="s">
        <v>110</v>
      </c>
      <c r="Q24" s="127"/>
      <c r="R24" s="110"/>
      <c r="S24" s="104"/>
      <c r="T24" s="104"/>
      <c r="U24" s="104"/>
      <c r="V24" s="104"/>
      <c r="W24" s="104"/>
      <c r="X24" s="104"/>
      <c r="Y24" s="104"/>
      <c r="Z24" s="104"/>
      <c r="AA24" s="104"/>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row>
    <row r="25" spans="1:254" ht="16.149999999999999" customHeight="1" x14ac:dyDescent="0.2">
      <c r="A25" s="24" t="s">
        <v>84</v>
      </c>
      <c r="B25" s="23">
        <f>SUM(D25+F25+H25+J25+L25+N25)</f>
        <v>12000000</v>
      </c>
      <c r="C25" s="24"/>
      <c r="D25" s="21">
        <v>3000000</v>
      </c>
      <c r="E25" s="21"/>
      <c r="F25" s="23">
        <v>3000000</v>
      </c>
      <c r="G25" s="24"/>
      <c r="H25" s="23">
        <v>3000000</v>
      </c>
      <c r="I25" s="24"/>
      <c r="J25" s="23">
        <v>3000000</v>
      </c>
      <c r="K25" s="24"/>
      <c r="L25" s="23">
        <v>0</v>
      </c>
      <c r="M25" s="21"/>
      <c r="N25" s="23">
        <v>0</v>
      </c>
      <c r="O25" s="140"/>
      <c r="P25" s="161" t="s">
        <v>111</v>
      </c>
      <c r="Q25" s="37"/>
      <c r="R25" s="110"/>
      <c r="S25" s="104"/>
      <c r="T25" s="104"/>
      <c r="U25" s="104"/>
      <c r="V25" s="104"/>
      <c r="W25" s="104"/>
      <c r="X25" s="104"/>
      <c r="Y25" s="104"/>
      <c r="Z25" s="104"/>
      <c r="AA25" s="104"/>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row>
    <row r="26" spans="1:254" ht="16.5" thickBot="1" x14ac:dyDescent="0.3">
      <c r="A26" s="31" t="s">
        <v>88</v>
      </c>
      <c r="B26" s="4">
        <f>B23+B25</f>
        <v>12200000</v>
      </c>
      <c r="C26" s="24"/>
      <c r="D26" s="4">
        <f>SUM(D23:D25)</f>
        <v>3900000</v>
      </c>
      <c r="E26" s="28"/>
      <c r="F26" s="5">
        <f>SUM(F22:F25)</f>
        <v>3000000</v>
      </c>
      <c r="G26" s="28"/>
      <c r="H26" s="5">
        <f>SUM(H22:H25)</f>
        <v>3000000</v>
      </c>
      <c r="I26" s="28"/>
      <c r="J26" s="5">
        <f>SUM(J22:J25)</f>
        <v>3000000</v>
      </c>
      <c r="K26" s="28"/>
      <c r="L26" s="5">
        <f>SUM(L22:L25)</f>
        <v>0</v>
      </c>
      <c r="M26" s="24"/>
      <c r="N26" s="5">
        <f>SUM(N22:N25)</f>
        <v>0</v>
      </c>
      <c r="O26" s="141"/>
      <c r="P26" s="161" t="s">
        <v>112</v>
      </c>
      <c r="Q26" s="1"/>
      <c r="R26" s="115">
        <v>7840000</v>
      </c>
      <c r="S26" s="111" t="s">
        <v>128</v>
      </c>
      <c r="T26" s="104"/>
      <c r="U26" s="104"/>
      <c r="V26" s="104"/>
      <c r="W26" s="104"/>
      <c r="X26" s="104"/>
      <c r="Y26" s="104"/>
      <c r="Z26" s="104"/>
      <c r="AA26" s="104"/>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row>
    <row r="27" spans="1:254" ht="16.5" thickTop="1" x14ac:dyDescent="0.25">
      <c r="A27" s="31" t="s">
        <v>39</v>
      </c>
      <c r="B27" s="9"/>
      <c r="C27" s="24"/>
      <c r="D27" s="13">
        <v>7840000</v>
      </c>
      <c r="E27" s="28"/>
      <c r="F27" s="21"/>
      <c r="G27" s="28"/>
      <c r="H27" s="21"/>
      <c r="I27" s="28"/>
      <c r="J27" s="21"/>
      <c r="K27" s="28"/>
      <c r="L27" s="21"/>
      <c r="M27" s="24"/>
      <c r="N27" s="21"/>
      <c r="O27" s="141"/>
      <c r="P27" s="37"/>
      <c r="Q27" s="1"/>
      <c r="R27" s="110"/>
      <c r="S27" s="111" t="s">
        <v>51</v>
      </c>
      <c r="T27" s="104"/>
      <c r="U27" s="104"/>
      <c r="V27" s="104"/>
      <c r="W27" s="104"/>
      <c r="X27" s="104"/>
      <c r="Y27" s="104"/>
      <c r="Z27" s="104"/>
      <c r="AA27" s="104"/>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row>
    <row r="28" spans="1:254" ht="16.149999999999999" customHeight="1" x14ac:dyDescent="0.2">
      <c r="A28" s="24"/>
      <c r="B28" s="23"/>
      <c r="C28" s="24"/>
      <c r="D28" s="9"/>
      <c r="E28" s="28"/>
      <c r="F28" s="24"/>
      <c r="G28" s="21"/>
      <c r="H28" s="24"/>
      <c r="I28" s="24"/>
      <c r="J28" s="24"/>
      <c r="K28" s="24"/>
      <c r="L28" s="24"/>
      <c r="M28" s="24"/>
      <c r="N28" s="24"/>
      <c r="O28" s="140"/>
      <c r="P28" s="37"/>
      <c r="Q28" s="132"/>
      <c r="R28" s="110"/>
      <c r="S28" s="171" t="s">
        <v>60</v>
      </c>
      <c r="T28" s="171"/>
      <c r="U28" s="171"/>
      <c r="V28" s="171"/>
      <c r="W28" s="104"/>
      <c r="X28" s="104"/>
      <c r="Y28" s="104"/>
      <c r="Z28" s="104"/>
      <c r="AA28" s="104"/>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row>
    <row r="29" spans="1:254" ht="16.149999999999999" customHeight="1" thickBot="1" x14ac:dyDescent="0.25">
      <c r="A29" s="31" t="s">
        <v>40</v>
      </c>
      <c r="B29" s="20">
        <f>B12+B19+B26</f>
        <v>30689500</v>
      </c>
      <c r="C29" s="24"/>
      <c r="D29" s="11">
        <f>SUM(D12+D19+D26)</f>
        <v>20689500</v>
      </c>
      <c r="E29" s="28"/>
      <c r="F29" s="21"/>
      <c r="G29" s="29"/>
      <c r="H29" s="24"/>
      <c r="I29" s="24"/>
      <c r="J29" s="24"/>
      <c r="K29" s="24"/>
      <c r="L29" s="24"/>
      <c r="M29" s="24"/>
      <c r="N29" s="24"/>
      <c r="O29" s="140"/>
      <c r="P29" s="37"/>
      <c r="Q29" s="132"/>
      <c r="R29" s="110"/>
      <c r="S29" s="171"/>
      <c r="T29" s="171"/>
      <c r="U29" s="171"/>
      <c r="V29" s="171"/>
      <c r="W29" s="104"/>
      <c r="X29" s="104"/>
      <c r="Y29" s="104"/>
      <c r="Z29" s="104"/>
      <c r="AA29" s="104"/>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row>
    <row r="30" spans="1:254" ht="16.149999999999999" customHeight="1" thickTop="1" x14ac:dyDescent="0.2">
      <c r="A30" s="31"/>
      <c r="B30" s="91"/>
      <c r="C30" s="24"/>
      <c r="D30" s="13"/>
      <c r="E30" s="28"/>
      <c r="F30" s="21"/>
      <c r="G30" s="29"/>
      <c r="H30" s="24"/>
      <c r="I30" s="24"/>
      <c r="J30" s="24"/>
      <c r="K30" s="24"/>
      <c r="L30" s="24"/>
      <c r="M30" s="24"/>
      <c r="N30" s="24"/>
      <c r="O30" s="140"/>
      <c r="P30" s="37"/>
      <c r="Q30" s="132"/>
      <c r="R30" s="110"/>
      <c r="S30" s="104"/>
      <c r="T30" s="104"/>
      <c r="U30" s="104"/>
      <c r="V30" s="104"/>
      <c r="W30" s="104"/>
      <c r="X30" s="104"/>
      <c r="Y30" s="104"/>
      <c r="Z30" s="104"/>
      <c r="AA30" s="104"/>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row>
    <row r="31" spans="1:254" x14ac:dyDescent="0.2">
      <c r="A31" s="31" t="s">
        <v>96</v>
      </c>
      <c r="B31" s="89"/>
      <c r="C31" s="24"/>
      <c r="D31" s="89">
        <v>44910000</v>
      </c>
      <c r="E31" s="21"/>
      <c r="F31" s="23"/>
      <c r="G31" s="24"/>
      <c r="H31" s="23"/>
      <c r="I31" s="24"/>
      <c r="J31" s="23"/>
      <c r="K31" s="24"/>
      <c r="L31" s="23"/>
      <c r="M31" s="21"/>
      <c r="N31" s="23"/>
      <c r="O31" s="141"/>
      <c r="P31" s="37"/>
      <c r="Q31" s="1"/>
      <c r="R31" s="110"/>
      <c r="S31" s="104"/>
      <c r="T31" s="104"/>
      <c r="U31" s="104"/>
      <c r="V31" s="104"/>
      <c r="W31" s="104"/>
      <c r="X31" s="104"/>
      <c r="Y31" s="104"/>
      <c r="Z31" s="104"/>
      <c r="AA31" s="104"/>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row>
    <row r="32" spans="1:254" ht="16.149999999999999" customHeight="1" x14ac:dyDescent="0.2">
      <c r="A32" s="93" t="s">
        <v>93</v>
      </c>
      <c r="B32" s="23"/>
      <c r="C32" s="24"/>
      <c r="D32" s="95">
        <f>D12+D19+D26</f>
        <v>20689500</v>
      </c>
      <c r="E32" s="21"/>
      <c r="F32" s="23"/>
      <c r="G32" s="24"/>
      <c r="H32" s="23"/>
      <c r="I32" s="24"/>
      <c r="J32" s="23"/>
      <c r="K32" s="24"/>
      <c r="L32" s="23"/>
      <c r="M32" s="21"/>
      <c r="N32" s="23"/>
      <c r="O32" s="141"/>
      <c r="Q32" s="1"/>
      <c r="R32" s="102"/>
      <c r="S32" s="104"/>
      <c r="T32" s="104"/>
      <c r="U32" s="104"/>
      <c r="V32" s="104"/>
      <c r="W32" s="104"/>
      <c r="X32" s="104"/>
      <c r="Y32" s="104"/>
      <c r="Z32" s="104"/>
      <c r="AA32" s="104"/>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row>
    <row r="33" spans="1:254" s="75" customFormat="1" x14ac:dyDescent="0.2">
      <c r="A33" s="31" t="s">
        <v>42</v>
      </c>
      <c r="B33" s="38"/>
      <c r="C33" s="38"/>
      <c r="D33" s="96">
        <f>D32/D31</f>
        <v>0.46068804275217101</v>
      </c>
      <c r="E33" s="21"/>
      <c r="F33" s="23"/>
      <c r="G33" s="24"/>
      <c r="H33" s="23"/>
      <c r="I33" s="24"/>
      <c r="J33" s="23"/>
      <c r="K33" s="24"/>
      <c r="L33" s="23"/>
      <c r="M33" s="21"/>
      <c r="N33" s="23"/>
      <c r="O33" s="140"/>
      <c r="Q33" s="132"/>
      <c r="R33" s="117"/>
      <c r="S33" s="100"/>
      <c r="T33" s="100"/>
      <c r="U33" s="100"/>
      <c r="V33" s="100"/>
      <c r="W33" s="100"/>
      <c r="X33" s="100"/>
      <c r="Y33" s="100"/>
      <c r="Z33" s="100"/>
      <c r="AA33" s="100"/>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c r="IR33" s="74"/>
      <c r="IS33" s="74"/>
      <c r="IT33" s="74"/>
    </row>
    <row r="34" spans="1:254" ht="16.899999999999999" customHeight="1" thickBot="1" x14ac:dyDescent="0.25">
      <c r="A34" s="31"/>
      <c r="B34" s="38"/>
      <c r="C34" s="38"/>
      <c r="D34" s="94"/>
      <c r="E34" s="24"/>
      <c r="F34" s="24"/>
      <c r="G34" s="25"/>
      <c r="H34" s="24"/>
      <c r="I34" s="24"/>
      <c r="J34" s="24"/>
      <c r="K34" s="24"/>
      <c r="L34" s="24"/>
      <c r="M34" s="24"/>
      <c r="N34" s="24"/>
      <c r="O34" s="138"/>
      <c r="Q34" s="130"/>
      <c r="R34" s="112"/>
      <c r="S34" s="101" t="s">
        <v>29</v>
      </c>
      <c r="T34" s="101"/>
      <c r="U34" s="101"/>
      <c r="V34" s="101"/>
      <c r="W34" s="101"/>
      <c r="X34" s="101"/>
      <c r="Y34" s="101"/>
      <c r="Z34" s="101"/>
      <c r="AA34" s="101"/>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row>
    <row r="35" spans="1:254" ht="9" customHeight="1" x14ac:dyDescent="0.2">
      <c r="A35" s="78"/>
      <c r="B35" s="79"/>
      <c r="C35" s="80"/>
      <c r="D35" s="79"/>
      <c r="E35" s="81"/>
      <c r="F35" s="79"/>
      <c r="G35" s="78"/>
      <c r="H35" s="79"/>
      <c r="I35" s="78"/>
      <c r="J35" s="79"/>
      <c r="K35" s="78"/>
      <c r="L35" s="79"/>
      <c r="M35" s="81"/>
      <c r="N35" s="79"/>
      <c r="O35" s="139"/>
      <c r="Q35" s="131"/>
      <c r="R35" s="98"/>
      <c r="S35" s="99"/>
      <c r="T35" s="99"/>
      <c r="U35" s="99"/>
      <c r="V35" s="99"/>
      <c r="W35" s="99"/>
      <c r="X35" s="99"/>
      <c r="Y35" s="99"/>
      <c r="Z35" s="99"/>
      <c r="AA35" s="99"/>
    </row>
    <row r="36" spans="1:254" ht="15.75" x14ac:dyDescent="0.2">
      <c r="A36" s="76"/>
      <c r="B36" s="172" t="s">
        <v>4</v>
      </c>
      <c r="C36" s="172"/>
      <c r="D36" s="172"/>
      <c r="E36" s="172"/>
      <c r="F36" s="172"/>
      <c r="G36" s="172"/>
      <c r="H36" s="172"/>
      <c r="I36" s="172"/>
      <c r="J36" s="172"/>
      <c r="K36" s="172"/>
      <c r="L36" s="172"/>
      <c r="M36" s="172"/>
      <c r="N36" s="172"/>
      <c r="R36" s="110"/>
      <c r="S36" s="104"/>
      <c r="T36" s="104"/>
      <c r="U36" s="104"/>
      <c r="V36" s="104"/>
      <c r="W36" s="104"/>
      <c r="X36" s="104"/>
      <c r="Y36" s="104"/>
      <c r="Z36" s="104"/>
      <c r="AA36" s="104"/>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row>
    <row r="37" spans="1:254" ht="18" x14ac:dyDescent="0.25">
      <c r="A37" s="162" t="s">
        <v>5</v>
      </c>
      <c r="B37" s="64" t="s">
        <v>2</v>
      </c>
      <c r="C37" s="32"/>
      <c r="D37" s="18">
        <v>2016</v>
      </c>
      <c r="E37" s="19"/>
      <c r="F37" s="18">
        <v>2017</v>
      </c>
      <c r="G37" s="19"/>
      <c r="H37" s="18">
        <v>2018</v>
      </c>
      <c r="I37" s="97"/>
      <c r="J37" s="18">
        <v>2019</v>
      </c>
      <c r="K37" s="97"/>
      <c r="L37" s="18">
        <v>2020</v>
      </c>
      <c r="M37" s="97"/>
      <c r="N37" s="65">
        <v>2021</v>
      </c>
      <c r="O37" s="141"/>
      <c r="P37" s="124"/>
      <c r="Q37" s="1"/>
      <c r="R37" s="110"/>
      <c r="S37" s="104"/>
      <c r="T37" s="104"/>
      <c r="U37" s="104"/>
      <c r="V37" s="104"/>
      <c r="W37" s="104"/>
      <c r="X37" s="104"/>
      <c r="Y37" s="104"/>
      <c r="Z37" s="104"/>
      <c r="AA37" s="104"/>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row>
    <row r="38" spans="1:254" x14ac:dyDescent="0.2">
      <c r="A38" s="24" t="s">
        <v>11</v>
      </c>
      <c r="B38" s="21">
        <f>SUM(D38+F38+H38+J38+L38+N38)</f>
        <v>7516500</v>
      </c>
      <c r="C38" s="24"/>
      <c r="D38" s="21">
        <f>D40-D39</f>
        <v>7516500</v>
      </c>
      <c r="E38" s="24"/>
      <c r="F38" s="23"/>
      <c r="G38" s="28"/>
      <c r="H38" s="23"/>
      <c r="I38" s="28"/>
      <c r="J38" s="23"/>
      <c r="K38" s="28"/>
      <c r="L38" s="23"/>
      <c r="M38" s="28"/>
      <c r="N38" s="23"/>
      <c r="O38" s="141"/>
      <c r="P38" s="124"/>
      <c r="Q38" s="1"/>
      <c r="R38" s="102" t="s">
        <v>120</v>
      </c>
      <c r="S38" s="104"/>
      <c r="T38" s="104"/>
      <c r="U38" s="104"/>
      <c r="V38" s="104"/>
      <c r="W38" s="104"/>
      <c r="X38" s="104"/>
      <c r="Y38" s="104"/>
      <c r="Z38" s="104"/>
      <c r="AA38" s="104"/>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row>
    <row r="39" spans="1:254" x14ac:dyDescent="0.2">
      <c r="A39" s="24" t="s">
        <v>16</v>
      </c>
      <c r="B39" s="21">
        <f>SUM(D39+F39+H39+J39+L39+N39)</f>
        <v>0</v>
      </c>
      <c r="C39" s="24"/>
      <c r="D39" s="21">
        <v>0</v>
      </c>
      <c r="E39" s="24"/>
      <c r="F39" s="23"/>
      <c r="G39" s="28"/>
      <c r="H39" s="23"/>
      <c r="I39" s="28"/>
      <c r="J39" s="23"/>
      <c r="K39" s="28"/>
      <c r="L39" s="23"/>
      <c r="M39" s="28"/>
      <c r="N39" s="23"/>
      <c r="O39" s="141"/>
      <c r="P39" s="124" t="s">
        <v>146</v>
      </c>
      <c r="Q39" s="1"/>
      <c r="R39" s="102" t="s">
        <v>147</v>
      </c>
      <c r="S39" s="104"/>
      <c r="T39" s="104"/>
      <c r="U39" s="104"/>
      <c r="V39" s="104"/>
      <c r="W39" s="104"/>
      <c r="X39" s="104"/>
      <c r="Y39" s="104"/>
      <c r="Z39" s="104"/>
      <c r="AA39" s="104"/>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row>
    <row r="40" spans="1:254" x14ac:dyDescent="0.2">
      <c r="A40" s="92" t="s">
        <v>41</v>
      </c>
      <c r="B40" s="21">
        <f>SUM(D40+F40+H40+J40+L40+N40)</f>
        <v>7516500</v>
      </c>
      <c r="C40" s="31"/>
      <c r="D40" s="165">
        <v>7516500</v>
      </c>
      <c r="E40" s="24"/>
      <c r="F40" s="23"/>
      <c r="G40" s="28"/>
      <c r="H40" s="23"/>
      <c r="I40" s="28"/>
      <c r="J40" s="23"/>
      <c r="K40" s="28"/>
      <c r="L40" s="23"/>
      <c r="M40" s="28"/>
      <c r="N40" s="23"/>
      <c r="O40" s="140"/>
      <c r="P40" s="124"/>
      <c r="Q40" s="132"/>
      <c r="R40" s="102" t="s">
        <v>81</v>
      </c>
      <c r="S40" s="104"/>
      <c r="T40" s="104"/>
      <c r="U40" s="104"/>
      <c r="V40" s="104"/>
      <c r="W40" s="104"/>
      <c r="X40" s="104"/>
      <c r="Y40" s="104"/>
      <c r="Z40" s="104"/>
      <c r="AA40" s="104"/>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row>
    <row r="41" spans="1:254" x14ac:dyDescent="0.2">
      <c r="A41" s="92"/>
      <c r="B41" s="21"/>
      <c r="C41" s="24"/>
      <c r="D41" s="21"/>
      <c r="E41" s="24"/>
      <c r="F41" s="23"/>
      <c r="G41" s="28"/>
      <c r="H41" s="23"/>
      <c r="I41" s="28"/>
      <c r="J41" s="23"/>
      <c r="K41" s="28"/>
      <c r="L41" s="23"/>
      <c r="M41" s="28"/>
      <c r="N41" s="23"/>
      <c r="O41" s="140"/>
      <c r="P41" s="124"/>
      <c r="Q41" s="132"/>
      <c r="R41" s="102" t="s">
        <v>87</v>
      </c>
      <c r="S41" s="104"/>
      <c r="T41" s="104"/>
      <c r="U41" s="104"/>
      <c r="V41" s="104"/>
      <c r="W41" s="104"/>
      <c r="X41" s="104"/>
      <c r="Y41" s="104"/>
      <c r="Z41" s="104"/>
      <c r="AA41" s="104"/>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row>
    <row r="42" spans="1:254" x14ac:dyDescent="0.2">
      <c r="A42" s="31" t="s">
        <v>17</v>
      </c>
      <c r="B42" s="21"/>
      <c r="C42" s="24"/>
      <c r="D42" s="21"/>
      <c r="E42" s="24"/>
      <c r="F42" s="23"/>
      <c r="G42" s="24"/>
      <c r="H42" s="23"/>
      <c r="I42" s="24"/>
      <c r="J42" s="23"/>
      <c r="K42" s="24"/>
      <c r="L42" s="23"/>
      <c r="M42" s="21"/>
      <c r="N42" s="23"/>
      <c r="O42" s="140"/>
      <c r="P42" s="124"/>
      <c r="Q42" s="132"/>
      <c r="R42" s="104"/>
      <c r="S42" s="104"/>
      <c r="T42" s="104"/>
      <c r="U42" s="104"/>
      <c r="V42" s="104"/>
      <c r="W42" s="104"/>
      <c r="X42" s="104"/>
      <c r="Y42" s="104"/>
      <c r="Z42" s="104"/>
      <c r="AA42" s="104"/>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row>
    <row r="43" spans="1:254" x14ac:dyDescent="0.2">
      <c r="A43" s="24" t="s">
        <v>117</v>
      </c>
      <c r="B43" s="21">
        <f>SUM(D43+F43+H43+J43+L43+N43)</f>
        <v>14685355</v>
      </c>
      <c r="C43" s="22"/>
      <c r="D43" s="21">
        <v>12280000</v>
      </c>
      <c r="E43" s="22"/>
      <c r="F43" s="21">
        <v>2405355</v>
      </c>
      <c r="G43" s="22"/>
      <c r="H43" s="21">
        <v>0</v>
      </c>
      <c r="I43" s="22"/>
      <c r="J43" s="23">
        <v>0</v>
      </c>
      <c r="K43" s="22"/>
      <c r="L43" s="23">
        <v>0</v>
      </c>
      <c r="M43" s="22"/>
      <c r="N43" s="23">
        <v>0</v>
      </c>
      <c r="O43" s="140"/>
      <c r="P43" s="124"/>
      <c r="Q43" s="132"/>
      <c r="R43" s="104"/>
      <c r="S43" s="110"/>
      <c r="T43" s="104"/>
      <c r="U43" s="104"/>
      <c r="V43" s="104"/>
      <c r="W43" s="104"/>
      <c r="X43" s="104"/>
      <c r="Y43" s="104"/>
      <c r="Z43" s="104"/>
      <c r="AA43" s="104"/>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row>
    <row r="44" spans="1:254" x14ac:dyDescent="0.2">
      <c r="A44" s="24" t="s">
        <v>46</v>
      </c>
      <c r="B44" s="21">
        <f>SUM(D44+F44+H44+J44+L44+N44)</f>
        <v>1000000</v>
      </c>
      <c r="C44" s="21"/>
      <c r="D44" s="121">
        <v>1000000</v>
      </c>
      <c r="E44" s="122"/>
      <c r="F44" s="121">
        <v>0</v>
      </c>
      <c r="G44" s="22"/>
      <c r="H44" s="23">
        <v>0</v>
      </c>
      <c r="I44" s="22"/>
      <c r="J44" s="23">
        <v>0</v>
      </c>
      <c r="K44" s="22"/>
      <c r="L44" s="21">
        <v>0</v>
      </c>
      <c r="M44" s="24"/>
      <c r="N44" s="21">
        <v>0</v>
      </c>
      <c r="O44" s="140"/>
      <c r="P44" s="124"/>
      <c r="Q44" s="132"/>
      <c r="R44" s="102" t="s">
        <v>55</v>
      </c>
      <c r="S44" s="113"/>
      <c r="T44" s="99"/>
      <c r="U44" s="99"/>
      <c r="V44" s="99"/>
      <c r="W44" s="99"/>
      <c r="X44" s="99"/>
      <c r="Y44" s="99"/>
      <c r="Z44" s="99"/>
      <c r="AA44" s="99"/>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row>
    <row r="45" spans="1:254" x14ac:dyDescent="0.2">
      <c r="A45" s="24" t="s">
        <v>85</v>
      </c>
      <c r="B45" s="21">
        <f>SUM(D45+F45+H45+J45+L45+N45)</f>
        <v>15000000</v>
      </c>
      <c r="C45" s="21"/>
      <c r="D45" s="121">
        <v>0</v>
      </c>
      <c r="E45" s="122"/>
      <c r="F45" s="121">
        <v>3000000</v>
      </c>
      <c r="G45" s="22"/>
      <c r="H45" s="23">
        <v>3000000</v>
      </c>
      <c r="I45" s="22"/>
      <c r="J45" s="23">
        <v>3000000</v>
      </c>
      <c r="K45" s="22"/>
      <c r="L45" s="21">
        <v>3000000</v>
      </c>
      <c r="M45" s="24"/>
      <c r="N45" s="21">
        <v>3000000</v>
      </c>
      <c r="O45" s="140"/>
      <c r="P45" s="146" t="s">
        <v>119</v>
      </c>
      <c r="Q45" s="132"/>
      <c r="R45" s="113" t="s">
        <v>125</v>
      </c>
      <c r="S45" s="113"/>
      <c r="T45" s="99"/>
      <c r="U45" s="99"/>
      <c r="V45" s="99"/>
      <c r="W45" s="99"/>
      <c r="X45" s="99"/>
      <c r="Y45" s="99"/>
      <c r="Z45" s="99"/>
      <c r="AA45" s="99"/>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row>
    <row r="46" spans="1:254" x14ac:dyDescent="0.2">
      <c r="A46" s="31" t="s">
        <v>118</v>
      </c>
      <c r="B46" s="89">
        <f>SUM(B43:B45)</f>
        <v>30685355</v>
      </c>
      <c r="C46" s="22"/>
      <c r="D46" s="89">
        <f>SUM(D43:D45)</f>
        <v>13280000</v>
      </c>
      <c r="E46" s="31"/>
      <c r="F46" s="89">
        <f>SUM(F43:F45)</f>
        <v>5405355</v>
      </c>
      <c r="G46" s="123"/>
      <c r="H46" s="89">
        <f>SUM(H43:H45)</f>
        <v>3000000</v>
      </c>
      <c r="I46" s="31"/>
      <c r="J46" s="89">
        <f>SUM(J43:J45)</f>
        <v>3000000</v>
      </c>
      <c r="K46" s="31"/>
      <c r="L46" s="89">
        <f>SUM(L43:L45)</f>
        <v>3000000</v>
      </c>
      <c r="M46" s="31"/>
      <c r="N46" s="89">
        <f>SUM(N43:N45)</f>
        <v>3000000</v>
      </c>
      <c r="O46" s="140"/>
      <c r="P46" s="146">
        <f>SUM(D46:N46)</f>
        <v>30685355</v>
      </c>
      <c r="Q46" s="166" t="s">
        <v>148</v>
      </c>
      <c r="R46" s="113"/>
      <c r="S46" s="113"/>
      <c r="T46" s="99"/>
      <c r="U46" s="99"/>
      <c r="V46" s="99"/>
      <c r="W46" s="99"/>
      <c r="X46" s="99"/>
      <c r="Y46" s="99"/>
      <c r="Z46" s="99"/>
      <c r="AA46" s="99"/>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row>
    <row r="47" spans="1:254" x14ac:dyDescent="0.2">
      <c r="A47" s="31"/>
      <c r="B47" s="89"/>
      <c r="C47" s="22"/>
      <c r="D47" s="89"/>
      <c r="E47" s="31"/>
      <c r="F47" s="89"/>
      <c r="G47" s="123"/>
      <c r="H47" s="89"/>
      <c r="I47" s="31"/>
      <c r="J47" s="89"/>
      <c r="K47" s="31"/>
      <c r="L47" s="89"/>
      <c r="M47" s="31"/>
      <c r="N47" s="89"/>
      <c r="O47" s="140"/>
      <c r="P47" s="124"/>
      <c r="Q47" s="166"/>
      <c r="R47" s="102" t="s">
        <v>80</v>
      </c>
      <c r="S47" s="113"/>
      <c r="T47" s="99"/>
      <c r="U47" s="99"/>
      <c r="V47" s="99"/>
      <c r="W47" s="99"/>
      <c r="X47" s="99"/>
      <c r="Y47" s="99"/>
      <c r="Z47" s="99"/>
      <c r="AA47" s="99"/>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row>
    <row r="48" spans="1:254" x14ac:dyDescent="0.2">
      <c r="A48" s="24" t="s">
        <v>47</v>
      </c>
      <c r="B48" s="21">
        <v>3000000</v>
      </c>
      <c r="C48" s="24"/>
      <c r="D48" s="21">
        <v>1500000</v>
      </c>
      <c r="E48" s="24"/>
      <c r="F48" s="21">
        <v>1500000</v>
      </c>
      <c r="G48" s="24"/>
      <c r="H48" s="21">
        <v>0</v>
      </c>
      <c r="I48" s="24"/>
      <c r="J48" s="21">
        <v>0</v>
      </c>
      <c r="K48" s="24"/>
      <c r="L48" s="21">
        <v>0</v>
      </c>
      <c r="M48" s="24"/>
      <c r="N48" s="21">
        <v>0</v>
      </c>
      <c r="O48" s="142"/>
      <c r="P48" s="124"/>
      <c r="Q48" s="1"/>
      <c r="R48" s="113"/>
      <c r="S48" s="113"/>
      <c r="T48" s="99"/>
      <c r="U48" s="99"/>
      <c r="V48" s="99"/>
      <c r="W48" s="99"/>
      <c r="X48" s="99"/>
      <c r="Y48" s="99"/>
      <c r="Z48" s="99"/>
      <c r="AA48" s="99"/>
    </row>
    <row r="49" spans="1:27" ht="16.5" thickBot="1" x14ac:dyDescent="0.3">
      <c r="A49" s="31" t="s">
        <v>94</v>
      </c>
      <c r="B49" s="145">
        <f>SUM(B40+B46+B48)</f>
        <v>41201855</v>
      </c>
      <c r="C49" s="31"/>
      <c r="D49" s="145">
        <f>SUM(D40+D46+D48)</f>
        <v>22296500</v>
      </c>
      <c r="E49" s="88"/>
      <c r="F49" s="145">
        <f>SUM(F46+F48)</f>
        <v>6905355</v>
      </c>
      <c r="G49" s="88"/>
      <c r="H49" s="145">
        <f>SUM(H46+H48)</f>
        <v>3000000</v>
      </c>
      <c r="I49" s="88"/>
      <c r="J49" s="145">
        <f>SUM(J46+J48)</f>
        <v>3000000</v>
      </c>
      <c r="K49" s="88"/>
      <c r="L49" s="145">
        <f>SUM(L46+L48)</f>
        <v>3000000</v>
      </c>
      <c r="M49" s="31"/>
      <c r="N49" s="145">
        <f>SUM(N46+N48)</f>
        <v>3000000</v>
      </c>
      <c r="O49" s="142"/>
      <c r="P49" s="124"/>
      <c r="Q49" s="1"/>
      <c r="R49" s="113"/>
      <c r="S49" s="113"/>
      <c r="T49" s="99"/>
      <c r="U49" s="99"/>
      <c r="V49" s="99"/>
      <c r="W49" s="99"/>
      <c r="X49" s="99"/>
      <c r="Y49" s="99"/>
      <c r="Z49" s="99"/>
      <c r="AA49" s="99"/>
    </row>
    <row r="50" spans="1:27" ht="17.25" customHeight="1" thickTop="1" x14ac:dyDescent="0.2">
      <c r="A50" s="24"/>
      <c r="B50" s="24"/>
      <c r="C50" s="24"/>
      <c r="D50" s="33"/>
      <c r="E50" s="28"/>
      <c r="F50" s="9"/>
      <c r="G50" s="28"/>
      <c r="H50" s="9"/>
      <c r="I50" s="28"/>
      <c r="J50" s="9"/>
      <c r="K50" s="28"/>
      <c r="L50" s="9"/>
      <c r="M50" s="24"/>
      <c r="N50" s="9"/>
      <c r="O50" s="143"/>
      <c r="P50" s="125"/>
      <c r="Q50" s="6"/>
      <c r="R50" s="113"/>
      <c r="S50" s="113"/>
      <c r="T50" s="99"/>
      <c r="U50" s="99"/>
      <c r="V50" s="99"/>
      <c r="W50" s="99"/>
      <c r="X50" s="99"/>
      <c r="Y50" s="99"/>
      <c r="Z50" s="99"/>
      <c r="AA50" s="99"/>
    </row>
    <row r="51" spans="1:27" ht="15.75" thickBot="1" x14ac:dyDescent="0.25">
      <c r="A51" s="31" t="s">
        <v>95</v>
      </c>
      <c r="B51" s="24"/>
      <c r="C51" s="24"/>
      <c r="D51" s="90">
        <v>44910000</v>
      </c>
      <c r="E51" s="28"/>
      <c r="F51" s="9"/>
      <c r="G51" s="28"/>
      <c r="H51" s="9"/>
      <c r="I51" s="28"/>
      <c r="J51" s="9"/>
      <c r="K51" s="28"/>
      <c r="L51" s="9"/>
      <c r="M51" s="24"/>
      <c r="N51" s="9"/>
      <c r="O51" s="143"/>
      <c r="P51" s="125"/>
      <c r="Q51" s="6"/>
      <c r="R51" s="102" t="s">
        <v>59</v>
      </c>
      <c r="S51" s="99"/>
      <c r="T51" s="99"/>
      <c r="U51" s="99"/>
      <c r="V51" s="99"/>
      <c r="W51" s="99"/>
      <c r="X51" s="99"/>
      <c r="Y51" s="99"/>
      <c r="Z51" s="99"/>
      <c r="AA51" s="99"/>
    </row>
    <row r="52" spans="1:27" ht="12" customHeight="1" thickTop="1" x14ac:dyDescent="0.2">
      <c r="A52" s="24"/>
      <c r="B52" s="24"/>
      <c r="C52" s="24"/>
      <c r="D52"/>
      <c r="E52" s="28"/>
      <c r="F52" s="9"/>
      <c r="G52" s="28"/>
      <c r="H52" s="9"/>
      <c r="I52" s="28"/>
      <c r="J52" s="9"/>
      <c r="K52" s="28"/>
      <c r="L52" s="9"/>
      <c r="M52" s="24"/>
      <c r="N52" s="9"/>
      <c r="O52" s="143"/>
      <c r="P52" s="125"/>
      <c r="Q52" s="6"/>
      <c r="R52" s="102" t="s">
        <v>9</v>
      </c>
      <c r="S52" s="99"/>
      <c r="T52" s="99"/>
      <c r="U52" s="99"/>
      <c r="V52" s="99"/>
      <c r="W52" s="99"/>
      <c r="X52" s="99"/>
      <c r="Y52" s="99"/>
      <c r="Z52" s="99"/>
      <c r="AA52" s="99"/>
    </row>
    <row r="53" spans="1:27" ht="15.75" thickBot="1" x14ac:dyDescent="0.25">
      <c r="A53" s="66" t="s">
        <v>21</v>
      </c>
      <c r="B53" s="24"/>
      <c r="C53" s="24"/>
      <c r="D53" s="12">
        <f>D49/D51</f>
        <v>0.49647071921621022</v>
      </c>
      <c r="E53" s="38"/>
      <c r="F53" s="24"/>
      <c r="G53" s="24"/>
      <c r="H53" s="24"/>
      <c r="I53" s="24"/>
      <c r="J53" s="24"/>
      <c r="K53" s="24"/>
      <c r="L53" s="24"/>
      <c r="M53" s="24"/>
      <c r="N53" s="24"/>
      <c r="O53" s="143"/>
      <c r="P53" s="125"/>
      <c r="Q53" s="6"/>
      <c r="R53" s="98"/>
      <c r="S53" s="99"/>
      <c r="T53" s="99"/>
      <c r="U53" s="99"/>
      <c r="V53" s="99"/>
      <c r="W53" s="99"/>
      <c r="X53" s="99"/>
      <c r="Y53" s="99"/>
      <c r="Z53" s="99"/>
      <c r="AA53" s="99"/>
    </row>
    <row r="54" spans="1:27" ht="16.5" thickTop="1" thickBot="1" x14ac:dyDescent="0.25">
      <c r="A54" s="38"/>
      <c r="B54" s="38"/>
      <c r="C54" s="38"/>
      <c r="D54" s="38"/>
      <c r="E54" s="38"/>
      <c r="F54" s="34"/>
      <c r="G54" s="35"/>
      <c r="H54" s="35"/>
      <c r="I54" s="35"/>
      <c r="J54" s="35"/>
      <c r="K54" s="35"/>
      <c r="L54" s="35"/>
      <c r="M54" s="35"/>
      <c r="N54" s="35"/>
      <c r="O54" s="143"/>
      <c r="P54" s="125"/>
      <c r="Q54" s="6"/>
      <c r="R54" s="98"/>
      <c r="S54" s="99"/>
      <c r="T54" s="99"/>
      <c r="U54" s="99"/>
      <c r="V54" s="99"/>
      <c r="W54" s="99"/>
      <c r="X54" s="99"/>
      <c r="Y54" s="99"/>
      <c r="Z54" s="99"/>
      <c r="AA54" s="99"/>
    </row>
    <row r="55" spans="1:27" ht="13.5" customHeight="1" thickTop="1" x14ac:dyDescent="0.2">
      <c r="A55" s="82"/>
      <c r="B55" s="83"/>
      <c r="C55" s="83"/>
      <c r="D55" s="84"/>
      <c r="E55" s="85"/>
      <c r="F55" s="173" t="s">
        <v>25</v>
      </c>
      <c r="G55" s="174"/>
      <c r="H55" s="174"/>
      <c r="I55" s="174"/>
      <c r="J55" s="174"/>
      <c r="K55" s="174"/>
      <c r="L55" s="174"/>
      <c r="M55" s="174"/>
      <c r="N55" s="174"/>
      <c r="O55" s="143"/>
      <c r="P55" s="125"/>
      <c r="Q55" s="6"/>
      <c r="R55" s="98"/>
      <c r="S55" s="99"/>
      <c r="T55" s="99"/>
      <c r="U55" s="99"/>
      <c r="V55" s="99"/>
      <c r="W55" s="99"/>
      <c r="X55" s="99"/>
      <c r="Y55" s="99"/>
      <c r="Z55" s="99"/>
      <c r="AA55" s="99"/>
    </row>
    <row r="56" spans="1:27" x14ac:dyDescent="0.2">
      <c r="A56" s="59" t="s">
        <v>18</v>
      </c>
      <c r="B56" s="44"/>
      <c r="C56" s="46"/>
      <c r="D56" s="44"/>
      <c r="E56" s="47"/>
      <c r="F56" s="27" t="s">
        <v>64</v>
      </c>
      <c r="G56" s="24"/>
      <c r="H56" s="24"/>
      <c r="I56" s="24"/>
      <c r="J56" s="24"/>
      <c r="K56" s="24"/>
      <c r="L56" s="24"/>
      <c r="M56" s="24"/>
      <c r="N56" s="24"/>
      <c r="R56" s="113"/>
      <c r="S56" s="99"/>
      <c r="T56" s="113"/>
      <c r="U56" s="99"/>
      <c r="V56" s="99"/>
      <c r="W56" s="99"/>
      <c r="X56" s="99"/>
      <c r="Y56" s="99"/>
      <c r="Z56" s="99"/>
      <c r="AA56" s="99"/>
    </row>
    <row r="57" spans="1:27" ht="15.75" thickBot="1" x14ac:dyDescent="0.25">
      <c r="A57" s="44" t="s">
        <v>19</v>
      </c>
      <c r="B57" s="40">
        <f>B46</f>
        <v>30685355</v>
      </c>
      <c r="C57" s="46"/>
      <c r="D57" s="41" t="s">
        <v>26</v>
      </c>
      <c r="E57" s="47"/>
      <c r="F57" s="26" t="s">
        <v>62</v>
      </c>
      <c r="G57" s="24"/>
      <c r="H57" s="24"/>
      <c r="I57" s="24"/>
      <c r="J57" s="24"/>
      <c r="K57" s="24"/>
      <c r="L57" s="24"/>
      <c r="M57" s="24"/>
      <c r="N57" s="24"/>
      <c r="R57" s="99"/>
      <c r="S57" s="99"/>
      <c r="T57" s="113"/>
      <c r="U57" s="99"/>
      <c r="V57" s="99"/>
      <c r="W57" s="99"/>
      <c r="X57" s="99"/>
      <c r="Y57" s="99"/>
      <c r="Z57" s="99"/>
      <c r="AA57" s="99"/>
    </row>
    <row r="58" spans="1:27" ht="15.75" thickTop="1" x14ac:dyDescent="0.2">
      <c r="A58" s="44" t="s">
        <v>6</v>
      </c>
      <c r="B58" s="48"/>
      <c r="C58" s="49"/>
      <c r="D58" s="50">
        <f>B57/45921333</f>
        <v>0.66821568528944919</v>
      </c>
      <c r="E58" s="51"/>
      <c r="F58" s="26" t="s">
        <v>76</v>
      </c>
      <c r="G58" s="24"/>
      <c r="H58" s="24"/>
      <c r="I58" s="24"/>
      <c r="J58" s="24"/>
      <c r="K58" s="24"/>
      <c r="L58" s="24"/>
      <c r="M58" s="24"/>
      <c r="N58" s="24"/>
      <c r="R58" s="98"/>
      <c r="S58" s="99"/>
      <c r="T58" s="113"/>
      <c r="U58" s="99"/>
      <c r="V58" s="99"/>
      <c r="W58" s="99"/>
      <c r="X58" s="99"/>
      <c r="Y58" s="99"/>
      <c r="Z58" s="99"/>
      <c r="AA58" s="99"/>
    </row>
    <row r="59" spans="1:27" x14ac:dyDescent="0.2">
      <c r="A59" s="44" t="s">
        <v>20</v>
      </c>
      <c r="B59" s="49"/>
      <c r="C59" s="49"/>
      <c r="D59" s="50">
        <f>(+B57+B48)/45921333</f>
        <v>0.73354479932017658</v>
      </c>
      <c r="E59" s="52"/>
      <c r="F59" s="27" t="s">
        <v>65</v>
      </c>
      <c r="G59" s="24"/>
      <c r="H59" s="24"/>
      <c r="I59" s="24"/>
      <c r="J59" s="24"/>
      <c r="K59" s="24"/>
      <c r="L59" s="24"/>
      <c r="M59" s="24"/>
      <c r="N59" s="24"/>
      <c r="R59" s="98"/>
      <c r="S59" s="99"/>
      <c r="T59" s="113"/>
      <c r="U59" s="99"/>
      <c r="V59" s="99"/>
      <c r="W59" s="99"/>
      <c r="X59" s="99"/>
      <c r="Y59" s="99"/>
      <c r="Z59" s="99"/>
      <c r="AA59" s="99"/>
    </row>
    <row r="60" spans="1:27" x14ac:dyDescent="0.2">
      <c r="A60" s="59" t="s">
        <v>28</v>
      </c>
      <c r="B60" s="44"/>
      <c r="C60" s="44"/>
      <c r="D60" s="53">
        <v>0.5</v>
      </c>
      <c r="E60" s="52"/>
      <c r="F60" s="26" t="s">
        <v>63</v>
      </c>
      <c r="G60" s="24"/>
      <c r="H60" s="24"/>
      <c r="I60" s="24"/>
      <c r="J60" s="24"/>
      <c r="K60" s="24"/>
      <c r="L60" s="24"/>
      <c r="M60" s="24"/>
      <c r="N60" s="24"/>
      <c r="R60" s="98"/>
      <c r="S60" s="99"/>
      <c r="T60" s="113"/>
      <c r="U60" s="99"/>
      <c r="V60" s="99"/>
      <c r="W60" s="99"/>
      <c r="X60" s="99"/>
      <c r="Y60" s="99"/>
      <c r="Z60" s="99"/>
      <c r="AA60" s="99"/>
    </row>
    <row r="61" spans="1:27" x14ac:dyDescent="0.2">
      <c r="A61" s="44"/>
      <c r="B61" s="44"/>
      <c r="C61" s="44"/>
      <c r="D61" s="49"/>
      <c r="E61" s="52"/>
      <c r="F61" s="27" t="s">
        <v>66</v>
      </c>
      <c r="G61" s="24"/>
      <c r="H61" s="24"/>
      <c r="I61" s="24"/>
      <c r="J61" s="24"/>
      <c r="K61" s="24"/>
      <c r="L61" s="24"/>
      <c r="M61" s="24"/>
      <c r="N61" s="24"/>
      <c r="R61" s="98"/>
      <c r="S61" s="99"/>
      <c r="T61" s="113"/>
      <c r="U61" s="99"/>
      <c r="V61" s="99"/>
      <c r="W61" s="99"/>
      <c r="X61" s="99"/>
      <c r="Y61" s="99"/>
      <c r="Z61" s="99"/>
      <c r="AA61" s="99"/>
    </row>
    <row r="62" spans="1:27" ht="15.75" x14ac:dyDescent="0.25">
      <c r="A62" s="67" t="s">
        <v>7</v>
      </c>
      <c r="B62" s="54"/>
      <c r="C62" s="54"/>
      <c r="D62" s="55"/>
      <c r="E62" s="56"/>
      <c r="F62" s="26" t="s">
        <v>67</v>
      </c>
      <c r="G62" s="24"/>
      <c r="H62" s="24"/>
      <c r="I62" s="24"/>
      <c r="J62" s="24"/>
      <c r="K62" s="24"/>
      <c r="L62" s="24"/>
      <c r="M62" s="24"/>
      <c r="N62" s="24"/>
      <c r="R62" s="98"/>
      <c r="S62" s="99"/>
      <c r="T62" s="113"/>
      <c r="U62" s="99"/>
      <c r="V62" s="99"/>
      <c r="W62" s="99"/>
      <c r="X62" s="99"/>
      <c r="Y62" s="99"/>
      <c r="Z62" s="99"/>
      <c r="AA62" s="99"/>
    </row>
    <row r="63" spans="1:27" x14ac:dyDescent="0.2">
      <c r="A63" s="59" t="s">
        <v>8</v>
      </c>
      <c r="B63" s="49"/>
      <c r="C63" s="49"/>
      <c r="D63" s="57"/>
      <c r="E63" s="58"/>
      <c r="F63" s="26" t="s">
        <v>69</v>
      </c>
      <c r="G63" s="24"/>
      <c r="H63" s="24"/>
      <c r="I63" s="24"/>
      <c r="J63" s="24"/>
      <c r="K63" s="24"/>
      <c r="L63" s="24"/>
      <c r="M63" s="24"/>
      <c r="N63" s="24"/>
      <c r="R63" s="102" t="s">
        <v>50</v>
      </c>
      <c r="S63" s="99"/>
      <c r="T63" s="113"/>
      <c r="U63" s="99"/>
      <c r="V63" s="99"/>
      <c r="W63" s="99"/>
      <c r="X63" s="99"/>
      <c r="Y63" s="99"/>
      <c r="Z63" s="99"/>
      <c r="AA63" s="99"/>
    </row>
    <row r="64" spans="1:27" x14ac:dyDescent="0.2">
      <c r="A64" s="44" t="s">
        <v>22</v>
      </c>
      <c r="B64" s="44"/>
      <c r="C64" s="59"/>
      <c r="D64" s="60">
        <v>6.7699999999999996E-2</v>
      </c>
      <c r="E64" s="45"/>
      <c r="F64" s="26" t="s">
        <v>70</v>
      </c>
      <c r="G64" s="24"/>
      <c r="H64" s="24"/>
      <c r="I64" s="24"/>
      <c r="J64" s="24"/>
      <c r="K64" s="24"/>
      <c r="L64" s="24"/>
      <c r="M64" s="24"/>
      <c r="N64" s="24"/>
      <c r="R64" s="116" t="s">
        <v>32</v>
      </c>
      <c r="S64" s="99"/>
      <c r="T64" s="113"/>
      <c r="U64" s="99"/>
      <c r="V64" s="99"/>
      <c r="W64" s="99"/>
      <c r="X64" s="99"/>
      <c r="Y64" s="99"/>
      <c r="Z64" s="99"/>
      <c r="AA64" s="99"/>
    </row>
    <row r="65" spans="1:27" x14ac:dyDescent="0.2">
      <c r="A65" s="44" t="s">
        <v>23</v>
      </c>
      <c r="B65" s="44"/>
      <c r="C65" s="59"/>
      <c r="D65" s="60">
        <v>3.4799999999999998E-2</v>
      </c>
      <c r="E65" s="45"/>
      <c r="F65" s="26" t="s">
        <v>71</v>
      </c>
      <c r="G65" s="24"/>
      <c r="H65" s="24"/>
      <c r="I65" s="24"/>
      <c r="J65" s="24"/>
      <c r="K65" s="24"/>
      <c r="L65" s="24"/>
      <c r="M65" s="24"/>
      <c r="N65" s="24"/>
      <c r="R65" s="102" t="s">
        <v>56</v>
      </c>
      <c r="S65" s="99"/>
      <c r="T65" s="99"/>
      <c r="U65" s="99"/>
      <c r="V65" s="99"/>
      <c r="W65" s="99"/>
      <c r="X65" s="99"/>
      <c r="Y65" s="99"/>
      <c r="Z65" s="99"/>
      <c r="AA65" s="99"/>
    </row>
    <row r="66" spans="1:27" ht="15.75" thickBot="1" x14ac:dyDescent="0.25">
      <c r="A66" s="59" t="s">
        <v>24</v>
      </c>
      <c r="B66" s="44"/>
      <c r="C66" s="44"/>
      <c r="D66" s="42">
        <f>SUM(D64:D65)</f>
        <v>0.10249999999999999</v>
      </c>
      <c r="E66" s="45"/>
      <c r="F66" s="26" t="s">
        <v>73</v>
      </c>
      <c r="G66" s="24"/>
      <c r="H66" s="24"/>
      <c r="I66" s="24"/>
      <c r="J66" s="24"/>
      <c r="K66" s="24"/>
      <c r="L66" s="24"/>
      <c r="M66" s="24"/>
      <c r="N66" s="24"/>
      <c r="R66" s="98"/>
      <c r="S66" s="99"/>
      <c r="T66" s="99"/>
      <c r="U66" s="99"/>
      <c r="V66" s="99"/>
      <c r="W66" s="99"/>
      <c r="X66" s="99"/>
      <c r="Y66" s="99"/>
      <c r="Z66" s="99"/>
      <c r="AA66" s="99"/>
    </row>
    <row r="67" spans="1:27" ht="15.75" thickTop="1" x14ac:dyDescent="0.2">
      <c r="A67" s="44"/>
      <c r="B67" s="44"/>
      <c r="C67" s="44"/>
      <c r="D67" s="43"/>
      <c r="E67" s="45"/>
      <c r="F67" s="10" t="s">
        <v>72</v>
      </c>
      <c r="G67" s="24"/>
      <c r="H67" s="24"/>
      <c r="I67" s="24"/>
      <c r="J67" s="24"/>
      <c r="K67" s="24"/>
      <c r="L67" s="24"/>
      <c r="M67" s="24"/>
      <c r="N67" s="24"/>
      <c r="R67" s="114" t="s">
        <v>57</v>
      </c>
      <c r="S67" s="99"/>
      <c r="T67" s="99"/>
      <c r="U67" s="99"/>
      <c r="V67" s="99"/>
      <c r="W67" s="99"/>
      <c r="X67" s="99"/>
      <c r="Y67" s="99"/>
      <c r="Z67" s="99"/>
      <c r="AA67" s="99"/>
    </row>
    <row r="68" spans="1:27" x14ac:dyDescent="0.2">
      <c r="A68" s="59" t="s">
        <v>145</v>
      </c>
      <c r="B68" s="44"/>
      <c r="C68" s="46"/>
      <c r="D68" s="120">
        <v>1E-3</v>
      </c>
      <c r="E68" s="45"/>
      <c r="G68" s="24"/>
      <c r="H68" s="24"/>
      <c r="I68" s="24"/>
      <c r="J68" s="21"/>
      <c r="K68" s="24"/>
      <c r="L68" s="24"/>
      <c r="M68" s="24"/>
      <c r="N68" s="24"/>
      <c r="R68" s="102" t="s">
        <v>123</v>
      </c>
      <c r="S68" s="99"/>
      <c r="T68" s="99"/>
      <c r="U68" s="99"/>
      <c r="V68" s="99"/>
      <c r="W68" s="99"/>
      <c r="X68" s="99"/>
      <c r="Y68" s="99"/>
      <c r="Z68" s="99"/>
      <c r="AA68" s="99"/>
    </row>
    <row r="69" spans="1:27" x14ac:dyDescent="0.2">
      <c r="A69" s="54"/>
      <c r="B69" s="68"/>
      <c r="C69" s="69"/>
      <c r="E69" s="45"/>
      <c r="F69" s="26" t="s">
        <v>68</v>
      </c>
      <c r="G69" s="24"/>
      <c r="H69" s="24"/>
      <c r="I69" s="24"/>
      <c r="J69" s="61"/>
      <c r="K69" s="24"/>
      <c r="L69" s="24"/>
      <c r="M69" s="24"/>
      <c r="N69" s="24"/>
      <c r="R69" s="114" t="s">
        <v>22</v>
      </c>
      <c r="S69" s="99"/>
      <c r="T69" s="99"/>
      <c r="U69" s="99"/>
      <c r="V69" s="99"/>
      <c r="W69" s="99"/>
      <c r="X69" s="99"/>
      <c r="Y69" s="99"/>
      <c r="Z69" s="99"/>
      <c r="AA69" s="99"/>
    </row>
    <row r="70" spans="1:27" ht="15.75" thickBot="1" x14ac:dyDescent="0.25">
      <c r="A70" s="86"/>
      <c r="B70" s="86"/>
      <c r="C70" s="86"/>
      <c r="D70" s="86"/>
      <c r="E70" s="36"/>
      <c r="F70" s="62"/>
      <c r="G70" s="30"/>
      <c r="H70" s="30"/>
      <c r="I70" s="30"/>
      <c r="J70" s="63"/>
      <c r="K70" s="30"/>
      <c r="L70" s="30"/>
      <c r="M70" s="30"/>
      <c r="N70" s="30"/>
      <c r="R70" s="114" t="s">
        <v>23</v>
      </c>
      <c r="S70" s="99"/>
      <c r="T70" s="99"/>
      <c r="U70" s="99"/>
      <c r="V70" s="99"/>
      <c r="W70" s="99"/>
      <c r="X70" s="99"/>
      <c r="Y70" s="99"/>
      <c r="Z70" s="99"/>
      <c r="AA70" s="99"/>
    </row>
    <row r="71" spans="1:27" ht="15" customHeight="1" thickTop="1" x14ac:dyDescent="0.2">
      <c r="A71" s="8"/>
      <c r="B71" s="8"/>
      <c r="C71" s="8"/>
      <c r="D71" s="8"/>
      <c r="E71" s="3"/>
      <c r="F71" s="6"/>
      <c r="G71" s="6"/>
      <c r="H71" s="6"/>
      <c r="I71" s="6"/>
      <c r="J71" s="6"/>
      <c r="K71" s="6"/>
      <c r="L71" s="6"/>
      <c r="M71" s="6"/>
      <c r="N71" s="6"/>
      <c r="R71" s="102" t="s">
        <v>124</v>
      </c>
      <c r="S71" s="99"/>
      <c r="T71" s="99"/>
      <c r="U71" s="99"/>
      <c r="V71" s="99"/>
      <c r="W71" s="99"/>
      <c r="X71" s="99"/>
      <c r="Y71" s="99"/>
      <c r="Z71" s="99"/>
      <c r="AA71" s="99"/>
    </row>
    <row r="72" spans="1:27" x14ac:dyDescent="0.2">
      <c r="E72" s="7"/>
      <c r="G72" s="6"/>
      <c r="H72" s="6"/>
      <c r="I72" s="6"/>
      <c r="J72" s="6"/>
      <c r="K72" s="6"/>
      <c r="L72" s="6"/>
      <c r="M72" s="6"/>
      <c r="N72" s="1"/>
      <c r="R72" s="98"/>
      <c r="S72" s="99"/>
      <c r="T72" s="99"/>
      <c r="U72" s="99"/>
      <c r="V72" s="99"/>
      <c r="W72" s="99"/>
      <c r="X72" s="99"/>
      <c r="Y72" s="99"/>
      <c r="Z72" s="99"/>
      <c r="AA72" s="99"/>
    </row>
    <row r="73" spans="1:27" x14ac:dyDescent="0.2">
      <c r="E73" s="39"/>
      <c r="F73" s="6"/>
      <c r="G73" s="8"/>
      <c r="H73" s="8"/>
      <c r="I73" s="8"/>
      <c r="R73" s="98"/>
      <c r="S73" s="99"/>
      <c r="T73" s="99"/>
      <c r="U73" s="99"/>
      <c r="V73" s="99"/>
      <c r="W73" s="99"/>
      <c r="X73" s="99"/>
      <c r="Y73" s="99"/>
      <c r="Z73" s="99"/>
      <c r="AA73" s="99"/>
    </row>
    <row r="74" spans="1:27" x14ac:dyDescent="0.2">
      <c r="E74" s="8"/>
      <c r="R74" s="98"/>
      <c r="S74" s="99"/>
      <c r="T74" s="99"/>
      <c r="U74" s="99"/>
      <c r="V74" s="99"/>
      <c r="W74" s="99"/>
      <c r="X74" s="99"/>
      <c r="Y74" s="99"/>
      <c r="Z74" s="99"/>
      <c r="AA74" s="99"/>
    </row>
    <row r="75" spans="1:27" x14ac:dyDescent="0.2">
      <c r="R75" s="98"/>
      <c r="S75" s="99"/>
      <c r="T75" s="99"/>
      <c r="U75" s="99"/>
      <c r="V75" s="99"/>
      <c r="W75" s="99"/>
      <c r="X75" s="99"/>
      <c r="Y75" s="99"/>
      <c r="Z75" s="99"/>
      <c r="AA75" s="99"/>
    </row>
    <row r="76" spans="1:27" x14ac:dyDescent="0.2">
      <c r="R76" s="98"/>
      <c r="S76" s="99"/>
      <c r="T76" s="99"/>
      <c r="U76" s="99"/>
      <c r="V76" s="99"/>
      <c r="W76" s="99"/>
      <c r="X76" s="99"/>
      <c r="Y76" s="99"/>
      <c r="Z76" s="99"/>
      <c r="AA76" s="99"/>
    </row>
    <row r="77" spans="1:27" x14ac:dyDescent="0.2">
      <c r="R77" s="98"/>
      <c r="S77" s="99"/>
      <c r="T77" s="99"/>
      <c r="U77" s="99"/>
      <c r="V77" s="99"/>
      <c r="W77" s="99"/>
      <c r="X77" s="99"/>
      <c r="Y77" s="99"/>
      <c r="Z77" s="99"/>
      <c r="AA77" s="99"/>
    </row>
    <row r="78" spans="1:27" x14ac:dyDescent="0.2">
      <c r="R78" s="98"/>
      <c r="S78" s="99"/>
      <c r="T78" s="99"/>
      <c r="U78" s="99"/>
      <c r="V78" s="99"/>
      <c r="W78" s="99"/>
      <c r="X78" s="99"/>
      <c r="Y78" s="99"/>
      <c r="Z78" s="99"/>
      <c r="AA78" s="99"/>
    </row>
    <row r="79" spans="1:27" x14ac:dyDescent="0.2">
      <c r="R79" s="98"/>
      <c r="S79" s="99"/>
      <c r="T79" s="99"/>
      <c r="U79" s="99"/>
      <c r="V79" s="99"/>
      <c r="W79" s="99"/>
      <c r="X79" s="99"/>
      <c r="Y79" s="99"/>
      <c r="Z79" s="99"/>
      <c r="AA79" s="99"/>
    </row>
    <row r="80" spans="1:27" x14ac:dyDescent="0.2">
      <c r="R80" s="98"/>
      <c r="S80" s="99"/>
      <c r="T80" s="99"/>
      <c r="U80" s="99"/>
      <c r="V80" s="99"/>
      <c r="W80" s="99"/>
      <c r="X80" s="99"/>
      <c r="Y80" s="99"/>
      <c r="Z80" s="99"/>
      <c r="AA80" s="99"/>
    </row>
    <row r="81" spans="18:27" x14ac:dyDescent="0.2">
      <c r="R81" s="98"/>
      <c r="S81" s="99"/>
      <c r="T81" s="99"/>
      <c r="U81" s="99"/>
      <c r="V81" s="99"/>
      <c r="W81" s="99"/>
      <c r="X81" s="99"/>
      <c r="Y81" s="99"/>
      <c r="Z81" s="99"/>
      <c r="AA81" s="99"/>
    </row>
    <row r="82" spans="18:27" x14ac:dyDescent="0.2">
      <c r="R82" s="98"/>
      <c r="S82" s="99"/>
      <c r="T82" s="99"/>
      <c r="U82" s="99"/>
      <c r="V82" s="99"/>
      <c r="W82" s="99"/>
      <c r="X82" s="99"/>
      <c r="Y82" s="99"/>
      <c r="Z82" s="99"/>
      <c r="AA82" s="99"/>
    </row>
    <row r="83" spans="18:27" x14ac:dyDescent="0.2">
      <c r="R83" s="98"/>
      <c r="S83" s="99"/>
      <c r="T83" s="99"/>
      <c r="U83" s="99"/>
      <c r="V83" s="99"/>
      <c r="W83" s="99"/>
      <c r="X83" s="99"/>
      <c r="Y83" s="99"/>
      <c r="Z83" s="99"/>
      <c r="AA83" s="99"/>
    </row>
    <row r="84" spans="18:27" x14ac:dyDescent="0.2">
      <c r="R84" s="98"/>
      <c r="S84" s="99"/>
      <c r="T84" s="99"/>
      <c r="U84" s="99"/>
      <c r="V84" s="99"/>
      <c r="W84" s="99"/>
      <c r="X84" s="99"/>
      <c r="Y84" s="99"/>
      <c r="Z84" s="99"/>
      <c r="AA84" s="99"/>
    </row>
    <row r="85" spans="18:27" x14ac:dyDescent="0.2">
      <c r="R85" s="98"/>
      <c r="S85" s="99"/>
      <c r="T85" s="99"/>
      <c r="U85" s="99"/>
      <c r="V85" s="99"/>
      <c r="W85" s="99"/>
      <c r="X85" s="99"/>
      <c r="Y85" s="99"/>
      <c r="Z85" s="99"/>
      <c r="AA85" s="99"/>
    </row>
  </sheetData>
  <mergeCells count="8">
    <mergeCell ref="A3:A4"/>
    <mergeCell ref="B3:N3"/>
    <mergeCell ref="S28:V29"/>
    <mergeCell ref="B36:N36"/>
    <mergeCell ref="F55:N55"/>
    <mergeCell ref="L1:N1"/>
    <mergeCell ref="P1:Q4"/>
    <mergeCell ref="R1:T1"/>
  </mergeCells>
  <pageMargins left="1" right="0.5" top="0.25" bottom="0.25" header="0.5" footer="0.25"/>
  <pageSetup scale="50" orientation="landscape" r:id="rId1"/>
  <headerFooter alignWithMargins="0">
    <oddFooter>&amp;L&amp;8&amp;Z&amp;F&amp;R&amp;8Report Run &amp;D</oddFooter>
  </headerFooter>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85"/>
  <sheetViews>
    <sheetView showOutlineSymbols="0" zoomScale="87" zoomScaleNormal="87" workbookViewId="0">
      <selection activeCell="D43" sqref="D43"/>
    </sheetView>
  </sheetViews>
  <sheetFormatPr defaultColWidth="8.77734375" defaultRowHeight="15" x14ac:dyDescent="0.2"/>
  <cols>
    <col min="1" max="1" width="54.5546875" style="37" customWidth="1"/>
    <col min="2" max="2" width="12.77734375" style="37" customWidth="1"/>
    <col min="3" max="3" width="3.77734375" style="37" customWidth="1"/>
    <col min="4" max="4" width="12.77734375" style="37" customWidth="1"/>
    <col min="5" max="5" width="3.88671875" style="37" customWidth="1"/>
    <col min="6" max="6" width="12.77734375" style="37" customWidth="1"/>
    <col min="7" max="7" width="3.77734375" style="37" customWidth="1"/>
    <col min="8" max="8" width="12.77734375" style="37" customWidth="1"/>
    <col min="9" max="9" width="3.77734375" style="37" customWidth="1"/>
    <col min="10" max="10" width="12.77734375" style="37" customWidth="1"/>
    <col min="11" max="11" width="3.77734375" style="37" customWidth="1"/>
    <col min="12" max="12" width="12.77734375" style="37" customWidth="1"/>
    <col min="13" max="13" width="3.77734375" style="37" customWidth="1"/>
    <col min="14" max="14" width="12.77734375" style="37" customWidth="1"/>
    <col min="15" max="15" width="4.5546875" style="137" customWidth="1"/>
    <col min="16" max="16" width="11.109375" style="129" bestFit="1" customWidth="1"/>
    <col min="17" max="17" width="27.88671875" style="10" bestFit="1" customWidth="1"/>
    <col min="18" max="18" width="10.6640625" style="10" bestFit="1" customWidth="1"/>
    <col min="19" max="19" width="8.77734375" style="37"/>
    <col min="20" max="20" width="9" style="37" bestFit="1" customWidth="1"/>
    <col min="21" max="16384" width="8.77734375" style="37"/>
  </cols>
  <sheetData>
    <row r="1" spans="1:254" ht="58.5" customHeight="1" thickBot="1" x14ac:dyDescent="0.3">
      <c r="A1" s="77" t="s">
        <v>31</v>
      </c>
      <c r="B1" s="118"/>
      <c r="C1" s="118"/>
      <c r="D1" s="118"/>
      <c r="E1" s="119" t="s">
        <v>0</v>
      </c>
      <c r="F1" s="118"/>
      <c r="G1" s="118"/>
      <c r="H1" s="118"/>
      <c r="I1" s="118"/>
      <c r="J1" s="118"/>
      <c r="K1" s="118"/>
      <c r="L1" s="175">
        <v>42521</v>
      </c>
      <c r="M1" s="175"/>
      <c r="N1" s="175"/>
      <c r="O1" s="136"/>
      <c r="P1" s="176" t="s">
        <v>115</v>
      </c>
      <c r="Q1" s="176"/>
      <c r="R1" s="177" t="s">
        <v>83</v>
      </c>
      <c r="S1" s="178"/>
      <c r="T1" s="179"/>
      <c r="U1" s="99"/>
      <c r="V1" s="99"/>
      <c r="W1" s="99"/>
      <c r="X1" s="99"/>
      <c r="Y1" s="99"/>
      <c r="Z1" s="99"/>
      <c r="AA1" s="99"/>
    </row>
    <row r="2" spans="1:254" ht="10.5" customHeight="1" thickTop="1" x14ac:dyDescent="0.2">
      <c r="A2" s="71"/>
      <c r="B2" s="70"/>
      <c r="C2" s="70"/>
      <c r="D2" s="70"/>
      <c r="E2" s="72"/>
      <c r="F2" s="72"/>
      <c r="G2" s="72"/>
      <c r="H2" s="72"/>
      <c r="I2" s="70"/>
      <c r="J2" s="72"/>
      <c r="K2" s="72"/>
      <c r="L2" s="72"/>
      <c r="M2" s="72"/>
      <c r="N2" s="73"/>
      <c r="P2" s="176"/>
      <c r="Q2" s="176"/>
      <c r="R2" s="98"/>
      <c r="S2" s="99"/>
      <c r="T2" s="99"/>
      <c r="U2" s="99"/>
      <c r="V2" s="99"/>
      <c r="W2" s="99"/>
      <c r="X2" s="99"/>
      <c r="Y2" s="99"/>
      <c r="Z2" s="99"/>
      <c r="AA2" s="99"/>
    </row>
    <row r="3" spans="1:254" s="75" customFormat="1" ht="15.75" x14ac:dyDescent="0.2">
      <c r="A3" s="169" t="s">
        <v>3</v>
      </c>
      <c r="B3" s="170" t="s">
        <v>1</v>
      </c>
      <c r="C3" s="170"/>
      <c r="D3" s="170"/>
      <c r="E3" s="170"/>
      <c r="F3" s="170"/>
      <c r="G3" s="170"/>
      <c r="H3" s="170"/>
      <c r="I3" s="170"/>
      <c r="J3" s="170"/>
      <c r="K3" s="170"/>
      <c r="L3" s="170"/>
      <c r="M3" s="170"/>
      <c r="N3" s="170"/>
      <c r="O3" s="138"/>
      <c r="P3" s="176"/>
      <c r="Q3" s="176"/>
      <c r="R3" s="102" t="s">
        <v>74</v>
      </c>
      <c r="S3" s="99"/>
      <c r="T3" s="100"/>
      <c r="U3" s="100"/>
      <c r="V3" s="100"/>
      <c r="W3" s="100"/>
      <c r="X3" s="100"/>
      <c r="Y3" s="100"/>
      <c r="Z3" s="100"/>
      <c r="AA3" s="100"/>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c r="IR3" s="74"/>
      <c r="IS3" s="74"/>
      <c r="IT3" s="74"/>
    </row>
    <row r="4" spans="1:254" ht="16.149999999999999" customHeight="1" x14ac:dyDescent="0.2">
      <c r="A4" s="169"/>
      <c r="B4" s="14" t="s">
        <v>2</v>
      </c>
      <c r="C4" s="15"/>
      <c r="D4" s="14">
        <v>2016</v>
      </c>
      <c r="E4" s="16"/>
      <c r="F4" s="14">
        <v>2017</v>
      </c>
      <c r="G4" s="16"/>
      <c r="H4" s="14">
        <v>2018</v>
      </c>
      <c r="I4" s="17"/>
      <c r="J4" s="14">
        <v>2019</v>
      </c>
      <c r="K4" s="17"/>
      <c r="L4" s="14">
        <v>2020</v>
      </c>
      <c r="M4" s="17"/>
      <c r="N4" s="14">
        <v>2021</v>
      </c>
      <c r="O4" s="139"/>
      <c r="P4" s="176"/>
      <c r="Q4" s="176"/>
      <c r="R4" s="103" t="s">
        <v>141</v>
      </c>
      <c r="S4" s="104"/>
      <c r="T4" s="101"/>
      <c r="U4" s="101"/>
      <c r="V4" s="101"/>
      <c r="W4" s="101"/>
      <c r="X4" s="101"/>
      <c r="Y4" s="101"/>
      <c r="Z4" s="101"/>
      <c r="AA4" s="101"/>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row>
    <row r="5" spans="1:254" ht="15.75" x14ac:dyDescent="0.25">
      <c r="A5" s="87" t="s">
        <v>33</v>
      </c>
      <c r="B5" s="38"/>
      <c r="C5" s="38"/>
      <c r="D5" s="38"/>
      <c r="E5" s="38"/>
      <c r="F5" s="38"/>
      <c r="G5" s="38"/>
      <c r="H5" s="38"/>
      <c r="I5" s="38"/>
      <c r="J5" s="38"/>
      <c r="K5" s="38"/>
      <c r="L5" s="38"/>
      <c r="M5" s="38"/>
      <c r="N5" s="38"/>
      <c r="P5" s="158">
        <v>14374500</v>
      </c>
      <c r="Q5" s="152" t="s">
        <v>97</v>
      </c>
      <c r="R5" s="98" t="s">
        <v>75</v>
      </c>
      <c r="S5" s="104"/>
      <c r="T5" s="99"/>
      <c r="U5" s="99"/>
      <c r="V5" s="99"/>
      <c r="W5" s="99"/>
      <c r="X5" s="99"/>
      <c r="Y5" s="99"/>
      <c r="Z5" s="99"/>
      <c r="AA5" s="99"/>
    </row>
    <row r="6" spans="1:254" ht="16.149999999999999" customHeight="1" x14ac:dyDescent="0.2">
      <c r="A6" s="24" t="s">
        <v>12</v>
      </c>
      <c r="B6" s="23">
        <f t="shared" ref="B6:B11" si="0">SUM(D6+F6+H6+J6+L6+N6)</f>
        <v>9164500</v>
      </c>
      <c r="C6" s="22"/>
      <c r="D6" s="21">
        <v>9164500</v>
      </c>
      <c r="E6" s="21"/>
      <c r="F6" s="23">
        <v>0</v>
      </c>
      <c r="G6" s="24"/>
      <c r="H6" s="23">
        <v>0</v>
      </c>
      <c r="I6" s="24"/>
      <c r="J6" s="23">
        <v>0</v>
      </c>
      <c r="K6" s="24"/>
      <c r="L6" s="23">
        <v>0</v>
      </c>
      <c r="M6" s="21"/>
      <c r="N6" s="23">
        <v>0</v>
      </c>
      <c r="O6" s="140"/>
      <c r="P6" s="149">
        <v>0</v>
      </c>
      <c r="Q6" s="127" t="s">
        <v>98</v>
      </c>
      <c r="R6" s="105">
        <v>9203000</v>
      </c>
      <c r="S6" s="104"/>
      <c r="T6" s="104"/>
      <c r="U6" s="104"/>
      <c r="V6" s="104"/>
      <c r="W6" s="104"/>
      <c r="X6" s="104"/>
      <c r="Y6" s="104"/>
      <c r="Z6" s="104"/>
      <c r="AA6" s="104"/>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row>
    <row r="7" spans="1:254" ht="16.149999999999999" customHeight="1" x14ac:dyDescent="0.2">
      <c r="A7" s="24" t="s">
        <v>14</v>
      </c>
      <c r="B7" s="23">
        <f t="shared" si="0"/>
        <v>0</v>
      </c>
      <c r="C7" s="24"/>
      <c r="D7" s="21">
        <v>0</v>
      </c>
      <c r="E7" s="21"/>
      <c r="F7" s="23">
        <v>0</v>
      </c>
      <c r="G7" s="24"/>
      <c r="H7" s="23">
        <v>0</v>
      </c>
      <c r="I7" s="24"/>
      <c r="J7" s="23">
        <v>0</v>
      </c>
      <c r="K7" s="24"/>
      <c r="L7" s="23">
        <v>0</v>
      </c>
      <c r="M7" s="21"/>
      <c r="N7" s="23">
        <v>0</v>
      </c>
      <c r="O7" s="140"/>
      <c r="P7" s="124">
        <f>P5+P6</f>
        <v>14374500</v>
      </c>
      <c r="Q7" s="127"/>
      <c r="R7" s="106">
        <v>200000</v>
      </c>
      <c r="S7" s="104" t="s">
        <v>92</v>
      </c>
      <c r="T7" s="104"/>
      <c r="U7" s="104"/>
      <c r="V7" s="104"/>
      <c r="W7" s="104"/>
      <c r="X7" s="104"/>
      <c r="Y7" s="104"/>
      <c r="Z7" s="104"/>
      <c r="AA7" s="104"/>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row>
    <row r="8" spans="1:254" ht="16.149999999999999" customHeight="1" x14ac:dyDescent="0.2">
      <c r="A8" s="24" t="s">
        <v>10</v>
      </c>
      <c r="B8" s="23">
        <f t="shared" si="0"/>
        <v>3000000</v>
      </c>
      <c r="C8" s="24"/>
      <c r="D8" s="21">
        <v>1500000</v>
      </c>
      <c r="E8" s="38"/>
      <c r="F8" s="21">
        <v>1500000</v>
      </c>
      <c r="G8" s="24"/>
      <c r="H8" s="21">
        <v>0</v>
      </c>
      <c r="I8" s="24"/>
      <c r="J8" s="21">
        <v>0</v>
      </c>
      <c r="K8" s="24"/>
      <c r="L8" s="21">
        <v>0</v>
      </c>
      <c r="M8" s="24"/>
      <c r="N8" s="21">
        <v>0</v>
      </c>
      <c r="O8" s="140"/>
      <c r="P8" s="149">
        <v>0</v>
      </c>
      <c r="Q8" s="127" t="s">
        <v>131</v>
      </c>
      <c r="R8" s="106">
        <v>0</v>
      </c>
      <c r="S8" s="104" t="s">
        <v>82</v>
      </c>
      <c r="T8" s="104"/>
      <c r="U8" s="104"/>
      <c r="V8" s="104"/>
      <c r="W8" s="104"/>
      <c r="X8" s="104"/>
      <c r="Y8" s="104"/>
      <c r="Z8" s="104"/>
      <c r="AA8" s="104"/>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row>
    <row r="9" spans="1:254" ht="16.149999999999999" customHeight="1" x14ac:dyDescent="0.2">
      <c r="A9" s="24" t="s">
        <v>122</v>
      </c>
      <c r="B9" s="23">
        <f t="shared" si="0"/>
        <v>0</v>
      </c>
      <c r="C9" s="24"/>
      <c r="D9" s="21">
        <v>0</v>
      </c>
      <c r="E9" s="38"/>
      <c r="F9" s="21">
        <v>0</v>
      </c>
      <c r="G9" s="24"/>
      <c r="H9" s="21">
        <v>0</v>
      </c>
      <c r="I9" s="24"/>
      <c r="J9" s="21">
        <v>0</v>
      </c>
      <c r="K9" s="24"/>
      <c r="L9" s="21">
        <v>0</v>
      </c>
      <c r="M9" s="24"/>
      <c r="N9" s="21">
        <v>0</v>
      </c>
      <c r="O9" s="140"/>
      <c r="P9" s="149">
        <v>-200000</v>
      </c>
      <c r="Q9" s="127" t="s">
        <v>132</v>
      </c>
      <c r="R9" s="10">
        <v>0</v>
      </c>
      <c r="S9" s="37" t="s">
        <v>90</v>
      </c>
      <c r="T9" s="104"/>
      <c r="U9" s="104"/>
      <c r="V9" s="104"/>
      <c r="W9" s="104"/>
      <c r="X9" s="104"/>
      <c r="Y9" s="104"/>
      <c r="Z9" s="104"/>
      <c r="AA9" s="104"/>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row>
    <row r="10" spans="1:254" ht="16.149999999999999" customHeight="1" x14ac:dyDescent="0.2">
      <c r="A10" s="24" t="s">
        <v>143</v>
      </c>
      <c r="B10" s="23">
        <f t="shared" si="0"/>
        <v>1000000</v>
      </c>
      <c r="C10" s="24"/>
      <c r="D10" s="21">
        <v>1000000</v>
      </c>
      <c r="E10" s="38"/>
      <c r="F10" s="21">
        <v>0</v>
      </c>
      <c r="G10" s="24"/>
      <c r="H10" s="21">
        <v>0</v>
      </c>
      <c r="I10" s="24"/>
      <c r="J10" s="21">
        <v>0</v>
      </c>
      <c r="K10" s="24"/>
      <c r="L10" s="21">
        <v>0</v>
      </c>
      <c r="M10" s="24"/>
      <c r="N10" s="21">
        <v>0</v>
      </c>
      <c r="O10" s="140"/>
      <c r="P10" s="149">
        <v>-85000</v>
      </c>
      <c r="Q10" s="128" t="s">
        <v>103</v>
      </c>
      <c r="T10" s="104"/>
      <c r="U10" s="104"/>
      <c r="V10" s="104"/>
      <c r="W10" s="104"/>
      <c r="X10" s="104"/>
      <c r="Y10" s="104"/>
      <c r="Z10" s="104"/>
      <c r="AA10" s="104"/>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row>
    <row r="11" spans="1:254" ht="16.149999999999999" customHeight="1" x14ac:dyDescent="0.2">
      <c r="A11" s="24" t="s">
        <v>45</v>
      </c>
      <c r="B11" s="23">
        <f t="shared" si="0"/>
        <v>400000</v>
      </c>
      <c r="C11" s="24"/>
      <c r="D11" s="21">
        <v>200000</v>
      </c>
      <c r="E11" s="38"/>
      <c r="F11" s="21">
        <v>200000</v>
      </c>
      <c r="G11" s="24"/>
      <c r="H11" s="21">
        <v>0</v>
      </c>
      <c r="I11" s="24"/>
      <c r="J11" s="21">
        <v>0</v>
      </c>
      <c r="K11" s="24"/>
      <c r="L11" s="21">
        <v>0</v>
      </c>
      <c r="M11" s="24"/>
      <c r="N11" s="21">
        <v>0</v>
      </c>
      <c r="O11" s="140"/>
      <c r="P11" s="149">
        <v>-4925000</v>
      </c>
      <c r="Q11" s="151" t="s">
        <v>135</v>
      </c>
      <c r="R11" s="10">
        <v>0</v>
      </c>
      <c r="S11" s="104" t="s">
        <v>91</v>
      </c>
      <c r="T11" s="104"/>
      <c r="U11" s="104"/>
      <c r="V11" s="104"/>
      <c r="W11" s="104"/>
      <c r="X11" s="104"/>
      <c r="Y11" s="104"/>
      <c r="Z11" s="104"/>
      <c r="AA11" s="104"/>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row>
    <row r="12" spans="1:254" ht="16.149999999999999" customHeight="1" thickBot="1" x14ac:dyDescent="0.3">
      <c r="A12" s="31" t="s">
        <v>27</v>
      </c>
      <c r="B12" s="4">
        <f>SUM(B6:B11)</f>
        <v>13564500</v>
      </c>
      <c r="C12" s="24"/>
      <c r="D12" s="4">
        <f>SUM(D6:D11)</f>
        <v>11864500</v>
      </c>
      <c r="E12" s="28"/>
      <c r="F12" s="4">
        <f>SUM(F6:F11)</f>
        <v>1700000</v>
      </c>
      <c r="G12" s="28"/>
      <c r="H12" s="4">
        <f>SUM(H6:H11)</f>
        <v>0</v>
      </c>
      <c r="I12" s="28"/>
      <c r="J12" s="4">
        <f>SUM(J6:J11)</f>
        <v>0</v>
      </c>
      <c r="K12" s="28"/>
      <c r="L12" s="4">
        <f>SUM(L6:L11)</f>
        <v>0</v>
      </c>
      <c r="M12" s="24"/>
      <c r="N12" s="4">
        <f>SUM(N6:N11)</f>
        <v>0</v>
      </c>
      <c r="O12" s="140"/>
      <c r="P12" s="153">
        <f>SUM(P7:P11)</f>
        <v>9164500</v>
      </c>
      <c r="Q12" s="154" t="s">
        <v>140</v>
      </c>
      <c r="R12" s="107">
        <f>R6-R7-R8</f>
        <v>9003000</v>
      </c>
      <c r="S12" s="108" t="s">
        <v>89</v>
      </c>
      <c r="T12" s="104"/>
      <c r="U12" s="104"/>
      <c r="V12" s="104"/>
      <c r="W12" s="104"/>
      <c r="X12" s="104"/>
      <c r="Y12" s="104"/>
      <c r="Z12" s="104"/>
      <c r="AA12" s="104"/>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row>
    <row r="13" spans="1:254" ht="15.75" thickTop="1" x14ac:dyDescent="0.2">
      <c r="A13" s="24"/>
      <c r="B13" s="9"/>
      <c r="C13" s="24"/>
      <c r="D13" s="9"/>
      <c r="E13" s="28"/>
      <c r="F13" s="9"/>
      <c r="G13" s="28"/>
      <c r="H13" s="9"/>
      <c r="I13" s="28"/>
      <c r="J13" s="9"/>
      <c r="K13" s="28"/>
      <c r="L13" s="9"/>
      <c r="M13" s="24"/>
      <c r="N13" s="9"/>
      <c r="O13" s="140"/>
      <c r="P13" s="124">
        <v>1000000</v>
      </c>
      <c r="Q13" s="127" t="s">
        <v>133</v>
      </c>
      <c r="R13" s="98" t="s">
        <v>54</v>
      </c>
      <c r="S13" s="104"/>
      <c r="T13" s="104"/>
      <c r="U13" s="104"/>
      <c r="V13" s="104"/>
      <c r="W13" s="104"/>
      <c r="X13" s="104"/>
      <c r="Y13" s="104"/>
      <c r="Z13" s="104"/>
      <c r="AA13" s="104"/>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row>
    <row r="14" spans="1:254" x14ac:dyDescent="0.2">
      <c r="A14" s="66" t="s">
        <v>34</v>
      </c>
      <c r="C14" s="24"/>
      <c r="D14" s="13">
        <f>D31-D20-D27</f>
        <v>32145000</v>
      </c>
      <c r="E14" s="28"/>
      <c r="F14" s="21"/>
      <c r="G14" s="28"/>
      <c r="H14" s="21"/>
      <c r="I14" s="28"/>
      <c r="J14" s="21"/>
      <c r="K14" s="28"/>
      <c r="L14" s="21"/>
      <c r="M14" s="24"/>
      <c r="N14" s="21"/>
      <c r="O14" s="141"/>
      <c r="P14" s="129">
        <v>1500000</v>
      </c>
      <c r="Q14" s="127" t="s">
        <v>129</v>
      </c>
      <c r="R14" s="109" t="s">
        <v>142</v>
      </c>
      <c r="S14" s="104"/>
      <c r="T14" s="104"/>
      <c r="U14" s="104"/>
      <c r="V14" s="104"/>
      <c r="W14" s="104"/>
      <c r="X14" s="104"/>
      <c r="Y14" s="104"/>
      <c r="Z14" s="104"/>
      <c r="AA14" s="104"/>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row>
    <row r="15" spans="1:254" ht="16.149999999999999" customHeight="1" x14ac:dyDescent="0.2">
      <c r="A15" s="24"/>
      <c r="B15" s="23"/>
      <c r="C15" s="24"/>
      <c r="D15" s="9"/>
      <c r="E15" s="28"/>
      <c r="F15" s="24"/>
      <c r="G15" s="21"/>
      <c r="H15" s="24"/>
      <c r="I15" s="24"/>
      <c r="J15" s="24"/>
      <c r="K15" s="24"/>
      <c r="L15" s="24"/>
      <c r="M15" s="24"/>
      <c r="N15" s="24"/>
      <c r="O15" s="140"/>
      <c r="P15" s="129">
        <v>200000</v>
      </c>
      <c r="Q15" s="10" t="s">
        <v>136</v>
      </c>
      <c r="R15" s="110" t="s">
        <v>44</v>
      </c>
      <c r="S15" s="104"/>
      <c r="T15" s="104"/>
      <c r="U15" s="104"/>
      <c r="V15" s="104"/>
      <c r="W15" s="104"/>
      <c r="X15" s="104"/>
      <c r="Y15" s="104"/>
      <c r="Z15" s="104"/>
      <c r="AA15" s="104"/>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row>
    <row r="16" spans="1:254" ht="16.149999999999999" customHeight="1" x14ac:dyDescent="0.25">
      <c r="A16" s="88" t="s">
        <v>35</v>
      </c>
      <c r="B16" s="24"/>
      <c r="C16" s="24"/>
      <c r="D16" s="38"/>
      <c r="E16" s="24"/>
      <c r="F16" s="24"/>
      <c r="G16" s="25"/>
      <c r="H16" s="24"/>
      <c r="I16" s="24"/>
      <c r="J16" s="24"/>
      <c r="K16" s="24"/>
      <c r="L16" s="24"/>
      <c r="M16" s="24"/>
      <c r="N16" s="24"/>
      <c r="O16" s="140"/>
      <c r="P16" s="149">
        <v>0</v>
      </c>
      <c r="Q16" s="128">
        <v>0</v>
      </c>
      <c r="R16" s="102" t="s">
        <v>126</v>
      </c>
      <c r="S16" s="104"/>
      <c r="T16" s="104"/>
      <c r="U16" s="104"/>
      <c r="V16" s="104"/>
      <c r="W16" s="104"/>
      <c r="X16" s="104"/>
      <c r="Y16" s="104"/>
      <c r="Z16" s="104"/>
      <c r="AA16" s="104"/>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row>
    <row r="17" spans="1:254" ht="16.149999999999999" customHeight="1" x14ac:dyDescent="0.2">
      <c r="A17" s="24" t="s">
        <v>13</v>
      </c>
      <c r="B17" s="23">
        <v>4925000</v>
      </c>
      <c r="C17" s="22"/>
      <c r="D17" s="21">
        <v>4925000</v>
      </c>
      <c r="E17" s="21"/>
      <c r="F17" s="23">
        <v>0</v>
      </c>
      <c r="G17" s="24"/>
      <c r="H17" s="23">
        <v>0</v>
      </c>
      <c r="I17" s="24"/>
      <c r="J17" s="23">
        <v>0</v>
      </c>
      <c r="K17" s="24"/>
      <c r="L17" s="23">
        <v>0</v>
      </c>
      <c r="M17" s="21"/>
      <c r="N17" s="23">
        <v>0</v>
      </c>
      <c r="O17" s="140"/>
      <c r="P17" s="156">
        <f>SUM(P12:P16)</f>
        <v>11864500</v>
      </c>
      <c r="Q17" s="157" t="s">
        <v>137</v>
      </c>
      <c r="R17" s="110"/>
      <c r="S17" s="104"/>
      <c r="T17" s="104"/>
      <c r="U17" s="104"/>
      <c r="V17" s="104"/>
      <c r="W17" s="104"/>
      <c r="X17" s="104"/>
      <c r="Y17" s="104"/>
      <c r="Z17" s="104"/>
      <c r="AA17" s="104"/>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row>
    <row r="18" spans="1:254" ht="16.149999999999999" customHeight="1" x14ac:dyDescent="0.2">
      <c r="A18" s="24" t="s">
        <v>15</v>
      </c>
      <c r="B18" s="23">
        <f>SUM(D18+F18+H18+J18+L18+N18)</f>
        <v>0</v>
      </c>
      <c r="C18" s="24"/>
      <c r="D18" s="21">
        <v>0</v>
      </c>
      <c r="E18" s="21"/>
      <c r="F18" s="23">
        <v>0</v>
      </c>
      <c r="G18" s="24"/>
      <c r="H18" s="23">
        <v>0</v>
      </c>
      <c r="I18" s="24"/>
      <c r="J18" s="23">
        <v>0</v>
      </c>
      <c r="K18" s="24"/>
      <c r="L18" s="23">
        <v>0</v>
      </c>
      <c r="M18" s="21"/>
      <c r="N18" s="23">
        <v>0</v>
      </c>
      <c r="O18" s="140"/>
      <c r="P18" s="129">
        <v>4925000</v>
      </c>
      <c r="Q18" s="159" t="s">
        <v>138</v>
      </c>
      <c r="R18" s="102" t="s">
        <v>79</v>
      </c>
      <c r="S18" s="104"/>
      <c r="T18" s="104"/>
      <c r="U18" s="104"/>
      <c r="V18" s="104"/>
      <c r="W18" s="104"/>
      <c r="X18" s="104"/>
      <c r="Y18" s="104"/>
      <c r="Z18" s="104"/>
      <c r="AA18" s="104"/>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row>
    <row r="19" spans="1:254" ht="16.149999999999999" customHeight="1" thickBot="1" x14ac:dyDescent="0.25">
      <c r="A19" s="31" t="s">
        <v>30</v>
      </c>
      <c r="B19" s="4">
        <f>B17+B18</f>
        <v>4925000</v>
      </c>
      <c r="C19" s="24"/>
      <c r="D19" s="4">
        <f>D17+D18</f>
        <v>4925000</v>
      </c>
      <c r="E19" s="28"/>
      <c r="F19" s="5">
        <f>SUM(F16:F18)</f>
        <v>0</v>
      </c>
      <c r="G19" s="28"/>
      <c r="H19" s="5">
        <f>SUM(H16:H18)</f>
        <v>0</v>
      </c>
      <c r="I19" s="28"/>
      <c r="J19" s="5">
        <f>SUM(J16:J18)</f>
        <v>0</v>
      </c>
      <c r="K19" s="28"/>
      <c r="L19" s="5">
        <f>SUM(L16:L18)</f>
        <v>0</v>
      </c>
      <c r="M19" s="24"/>
      <c r="N19" s="5">
        <f>SUM(N16:N18)</f>
        <v>0</v>
      </c>
      <c r="O19" s="140"/>
      <c r="P19" s="129">
        <v>3900000</v>
      </c>
      <c r="Q19" s="155" t="s">
        <v>139</v>
      </c>
      <c r="R19" s="110"/>
      <c r="S19" s="104"/>
      <c r="T19" s="104"/>
      <c r="U19" s="104"/>
      <c r="V19" s="104"/>
      <c r="W19" s="104"/>
      <c r="X19" s="104"/>
      <c r="Y19" s="104"/>
      <c r="Z19" s="104"/>
      <c r="AA19" s="104"/>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row>
    <row r="20" spans="1:254" ht="16.149999999999999" customHeight="1" thickTop="1" x14ac:dyDescent="0.2">
      <c r="A20" s="31" t="s">
        <v>36</v>
      </c>
      <c r="B20" s="9"/>
      <c r="C20" s="24"/>
      <c r="D20" s="13">
        <v>4925000</v>
      </c>
      <c r="E20" s="28"/>
      <c r="F20" s="21"/>
      <c r="G20" s="28"/>
      <c r="H20" s="21"/>
      <c r="I20" s="28"/>
      <c r="J20" s="21"/>
      <c r="K20" s="28"/>
      <c r="L20" s="21"/>
      <c r="M20" s="24"/>
      <c r="N20" s="21"/>
      <c r="O20" s="140"/>
      <c r="P20" s="153">
        <f>SUM(P17:P19)</f>
        <v>20689500</v>
      </c>
      <c r="Q20" s="160" t="s">
        <v>93</v>
      </c>
      <c r="R20" s="110"/>
      <c r="S20" s="104"/>
      <c r="T20" s="104"/>
      <c r="U20" s="104"/>
      <c r="V20" s="104"/>
      <c r="W20" s="104"/>
      <c r="X20" s="104"/>
      <c r="Y20" s="104"/>
      <c r="Z20" s="104"/>
      <c r="AA20" s="104"/>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row>
    <row r="21" spans="1:254" ht="16.149999999999999" customHeight="1" x14ac:dyDescent="0.2">
      <c r="A21" s="31"/>
      <c r="B21" s="9"/>
      <c r="C21" s="24"/>
      <c r="D21" s="13"/>
      <c r="E21" s="28"/>
      <c r="F21" s="21"/>
      <c r="G21" s="28"/>
      <c r="H21" s="21"/>
      <c r="I21" s="28"/>
      <c r="J21" s="21"/>
      <c r="K21" s="28"/>
      <c r="L21" s="21"/>
      <c r="M21" s="24"/>
      <c r="N21" s="21"/>
      <c r="O21" s="140"/>
      <c r="P21" s="149"/>
      <c r="Q21" s="127"/>
      <c r="R21" s="110"/>
      <c r="S21" s="104"/>
      <c r="T21" s="104"/>
      <c r="U21" s="104"/>
      <c r="V21" s="104"/>
      <c r="W21" s="104"/>
      <c r="X21" s="104"/>
      <c r="Y21" s="104"/>
      <c r="Z21" s="104"/>
      <c r="AA21" s="104"/>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row>
    <row r="22" spans="1:254" ht="16.149999999999999" customHeight="1" x14ac:dyDescent="0.25">
      <c r="A22" s="88" t="s">
        <v>37</v>
      </c>
      <c r="B22" s="24"/>
      <c r="C22" s="24"/>
      <c r="D22" s="38"/>
      <c r="E22" s="24"/>
      <c r="F22" s="24"/>
      <c r="G22" s="25"/>
      <c r="H22" s="24"/>
      <c r="I22" s="24"/>
      <c r="J22" s="24"/>
      <c r="K22" s="24"/>
      <c r="L22" s="24"/>
      <c r="M22" s="24"/>
      <c r="N22" s="24"/>
      <c r="O22" s="140"/>
      <c r="P22" s="161" t="s">
        <v>114</v>
      </c>
      <c r="Q22" s="127"/>
      <c r="R22" s="110"/>
      <c r="S22" s="104"/>
      <c r="T22" s="104"/>
      <c r="U22" s="104"/>
      <c r="V22" s="104"/>
      <c r="W22" s="104"/>
      <c r="X22" s="104"/>
      <c r="Y22" s="104"/>
      <c r="Z22" s="104"/>
      <c r="AA22" s="104"/>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row>
    <row r="23" spans="1:254" ht="16.149999999999999" customHeight="1" x14ac:dyDescent="0.2">
      <c r="A23" s="24" t="s">
        <v>38</v>
      </c>
      <c r="B23" s="23">
        <f>SUM(D23+F23+H23+J23+L23+N23)</f>
        <v>200000</v>
      </c>
      <c r="C23" s="22"/>
      <c r="D23" s="21">
        <v>200000</v>
      </c>
      <c r="E23" s="21"/>
      <c r="F23" s="23">
        <v>0</v>
      </c>
      <c r="G23" s="24"/>
      <c r="H23" s="23">
        <v>0</v>
      </c>
      <c r="I23" s="24"/>
      <c r="J23" s="23">
        <v>0</v>
      </c>
      <c r="K23" s="24"/>
      <c r="L23" s="23">
        <v>0</v>
      </c>
      <c r="M23" s="21"/>
      <c r="N23" s="23">
        <v>0</v>
      </c>
      <c r="O23" s="140"/>
      <c r="P23" s="161" t="s">
        <v>113</v>
      </c>
      <c r="Q23" s="127"/>
      <c r="R23" s="110"/>
      <c r="S23" s="104"/>
      <c r="T23" s="104"/>
      <c r="U23" s="104"/>
      <c r="V23" s="104"/>
      <c r="W23" s="104"/>
      <c r="X23" s="104"/>
      <c r="Y23" s="104"/>
      <c r="Z23" s="104"/>
      <c r="AA23" s="104"/>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row>
    <row r="24" spans="1:254" ht="16.149999999999999" customHeight="1" x14ac:dyDescent="0.2">
      <c r="A24" s="24" t="s">
        <v>134</v>
      </c>
      <c r="B24" s="23">
        <f>SUM(D24+F24+H24+J24+L24+N24)</f>
        <v>700000</v>
      </c>
      <c r="C24" s="22"/>
      <c r="D24" s="21">
        <v>700000</v>
      </c>
      <c r="E24" s="21"/>
      <c r="F24" s="23">
        <v>0</v>
      </c>
      <c r="G24" s="24"/>
      <c r="H24" s="23">
        <v>0</v>
      </c>
      <c r="I24" s="24"/>
      <c r="J24" s="23">
        <v>0</v>
      </c>
      <c r="K24" s="24"/>
      <c r="L24" s="23">
        <v>0</v>
      </c>
      <c r="M24" s="21"/>
      <c r="N24" s="23">
        <v>0</v>
      </c>
      <c r="O24" s="140"/>
      <c r="P24" s="161" t="s">
        <v>110</v>
      </c>
      <c r="Q24" s="127"/>
      <c r="R24" s="110"/>
      <c r="S24" s="104"/>
      <c r="T24" s="104"/>
      <c r="U24" s="104"/>
      <c r="V24" s="104"/>
      <c r="W24" s="104"/>
      <c r="X24" s="104"/>
      <c r="Y24" s="104"/>
      <c r="Z24" s="104"/>
      <c r="AA24" s="104"/>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row>
    <row r="25" spans="1:254" ht="16.149999999999999" customHeight="1" x14ac:dyDescent="0.2">
      <c r="A25" s="24" t="s">
        <v>84</v>
      </c>
      <c r="B25" s="23">
        <f>SUM(D25+F25+H25+J25+L25+N25)</f>
        <v>12000000</v>
      </c>
      <c r="C25" s="24"/>
      <c r="D25" s="21">
        <v>3000000</v>
      </c>
      <c r="E25" s="21"/>
      <c r="F25" s="23">
        <v>3000000</v>
      </c>
      <c r="G25" s="24"/>
      <c r="H25" s="23">
        <v>3000000</v>
      </c>
      <c r="I25" s="24"/>
      <c r="J25" s="23">
        <v>3000000</v>
      </c>
      <c r="K25" s="24"/>
      <c r="L25" s="23">
        <v>0</v>
      </c>
      <c r="M25" s="21"/>
      <c r="N25" s="23">
        <v>0</v>
      </c>
      <c r="O25" s="140"/>
      <c r="P25" s="161" t="s">
        <v>111</v>
      </c>
      <c r="Q25" s="37"/>
      <c r="R25" s="110"/>
      <c r="S25" s="104"/>
      <c r="T25" s="104"/>
      <c r="U25" s="104"/>
      <c r="V25" s="104"/>
      <c r="W25" s="104"/>
      <c r="X25" s="104"/>
      <c r="Y25" s="104"/>
      <c r="Z25" s="104"/>
      <c r="AA25" s="104"/>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row>
    <row r="26" spans="1:254" ht="16.5" thickBot="1" x14ac:dyDescent="0.3">
      <c r="A26" s="31" t="s">
        <v>88</v>
      </c>
      <c r="B26" s="4">
        <f>B23+B25</f>
        <v>12200000</v>
      </c>
      <c r="C26" s="24"/>
      <c r="D26" s="4">
        <f>SUM(D23:D25)</f>
        <v>3900000</v>
      </c>
      <c r="E26" s="28"/>
      <c r="F26" s="5">
        <f>SUM(F22:F25)</f>
        <v>3000000</v>
      </c>
      <c r="G26" s="28"/>
      <c r="H26" s="5">
        <f>SUM(H22:H25)</f>
        <v>3000000</v>
      </c>
      <c r="I26" s="28"/>
      <c r="J26" s="5">
        <f>SUM(J22:J25)</f>
        <v>3000000</v>
      </c>
      <c r="K26" s="28"/>
      <c r="L26" s="5">
        <f>SUM(L22:L25)</f>
        <v>0</v>
      </c>
      <c r="M26" s="24"/>
      <c r="N26" s="5">
        <f>SUM(N22:N25)</f>
        <v>0</v>
      </c>
      <c r="O26" s="141"/>
      <c r="P26" s="161" t="s">
        <v>112</v>
      </c>
      <c r="Q26" s="1"/>
      <c r="R26" s="115">
        <v>7840000</v>
      </c>
      <c r="S26" s="111" t="s">
        <v>128</v>
      </c>
      <c r="T26" s="104"/>
      <c r="U26" s="104"/>
      <c r="V26" s="104"/>
      <c r="W26" s="104"/>
      <c r="X26" s="104"/>
      <c r="Y26" s="104"/>
      <c r="Z26" s="104"/>
      <c r="AA26" s="104"/>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row>
    <row r="27" spans="1:254" ht="16.5" thickTop="1" x14ac:dyDescent="0.25">
      <c r="A27" s="31" t="s">
        <v>39</v>
      </c>
      <c r="B27" s="9"/>
      <c r="C27" s="24"/>
      <c r="D27" s="13">
        <v>7840000</v>
      </c>
      <c r="E27" s="28"/>
      <c r="F27" s="21"/>
      <c r="G27" s="28"/>
      <c r="H27" s="21"/>
      <c r="I27" s="28"/>
      <c r="J27" s="21"/>
      <c r="K27" s="28"/>
      <c r="L27" s="21"/>
      <c r="M27" s="24"/>
      <c r="N27" s="21"/>
      <c r="O27" s="141"/>
      <c r="P27" s="37"/>
      <c r="Q27" s="1"/>
      <c r="R27" s="110"/>
      <c r="S27" s="111" t="s">
        <v>51</v>
      </c>
      <c r="T27" s="104"/>
      <c r="U27" s="104"/>
      <c r="V27" s="104"/>
      <c r="W27" s="104"/>
      <c r="X27" s="104"/>
      <c r="Y27" s="104"/>
      <c r="Z27" s="104"/>
      <c r="AA27" s="104"/>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row>
    <row r="28" spans="1:254" ht="16.149999999999999" customHeight="1" x14ac:dyDescent="0.2">
      <c r="A28" s="24"/>
      <c r="B28" s="23"/>
      <c r="C28" s="24"/>
      <c r="D28" s="9"/>
      <c r="E28" s="28"/>
      <c r="F28" s="24"/>
      <c r="G28" s="21"/>
      <c r="H28" s="24"/>
      <c r="I28" s="24"/>
      <c r="J28" s="24"/>
      <c r="K28" s="24"/>
      <c r="L28" s="24"/>
      <c r="M28" s="24"/>
      <c r="N28" s="24"/>
      <c r="O28" s="140"/>
      <c r="P28" s="37"/>
      <c r="Q28" s="132"/>
      <c r="R28" s="110"/>
      <c r="S28" s="171" t="s">
        <v>60</v>
      </c>
      <c r="T28" s="171"/>
      <c r="U28" s="171"/>
      <c r="V28" s="171"/>
      <c r="W28" s="104"/>
      <c r="X28" s="104"/>
      <c r="Y28" s="104"/>
      <c r="Z28" s="104"/>
      <c r="AA28" s="104"/>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row>
    <row r="29" spans="1:254" ht="16.149999999999999" customHeight="1" thickBot="1" x14ac:dyDescent="0.25">
      <c r="A29" s="31" t="s">
        <v>40</v>
      </c>
      <c r="B29" s="20">
        <f>B12+B19+B26</f>
        <v>30689500</v>
      </c>
      <c r="C29" s="24"/>
      <c r="D29" s="11">
        <f>SUM(D12+D19+D26)</f>
        <v>20689500</v>
      </c>
      <c r="E29" s="28"/>
      <c r="F29" s="21"/>
      <c r="G29" s="29"/>
      <c r="H29" s="24"/>
      <c r="I29" s="24"/>
      <c r="J29" s="24"/>
      <c r="K29" s="24"/>
      <c r="L29" s="24"/>
      <c r="M29" s="24"/>
      <c r="N29" s="24"/>
      <c r="O29" s="140"/>
      <c r="P29" s="37"/>
      <c r="Q29" s="132"/>
      <c r="R29" s="110"/>
      <c r="S29" s="171"/>
      <c r="T29" s="171"/>
      <c r="U29" s="171"/>
      <c r="V29" s="171"/>
      <c r="W29" s="104"/>
      <c r="X29" s="104"/>
      <c r="Y29" s="104"/>
      <c r="Z29" s="104"/>
      <c r="AA29" s="104"/>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row>
    <row r="30" spans="1:254" ht="16.149999999999999" customHeight="1" thickTop="1" x14ac:dyDescent="0.2">
      <c r="A30" s="31"/>
      <c r="B30" s="91"/>
      <c r="C30" s="24"/>
      <c r="D30" s="13"/>
      <c r="E30" s="28"/>
      <c r="F30" s="21"/>
      <c r="G30" s="29"/>
      <c r="H30" s="24"/>
      <c r="I30" s="24"/>
      <c r="J30" s="24"/>
      <c r="K30" s="24"/>
      <c r="L30" s="24"/>
      <c r="M30" s="24"/>
      <c r="N30" s="24"/>
      <c r="O30" s="140"/>
      <c r="P30" s="37"/>
      <c r="Q30" s="132"/>
      <c r="R30" s="110"/>
      <c r="S30" s="104"/>
      <c r="T30" s="104"/>
      <c r="U30" s="104"/>
      <c r="V30" s="104"/>
      <c r="W30" s="104"/>
      <c r="X30" s="104"/>
      <c r="Y30" s="104"/>
      <c r="Z30" s="104"/>
      <c r="AA30" s="104"/>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row>
    <row r="31" spans="1:254" x14ac:dyDescent="0.2">
      <c r="A31" s="31" t="s">
        <v>96</v>
      </c>
      <c r="B31" s="89"/>
      <c r="C31" s="24"/>
      <c r="D31" s="89">
        <v>44910000</v>
      </c>
      <c r="E31" s="21"/>
      <c r="F31" s="23"/>
      <c r="G31" s="24"/>
      <c r="H31" s="23"/>
      <c r="I31" s="24"/>
      <c r="J31" s="23"/>
      <c r="K31" s="24"/>
      <c r="L31" s="23"/>
      <c r="M31" s="21"/>
      <c r="N31" s="23"/>
      <c r="O31" s="141"/>
      <c r="P31" s="37"/>
      <c r="Q31" s="1"/>
      <c r="R31" s="110"/>
      <c r="S31" s="104"/>
      <c r="T31" s="104"/>
      <c r="U31" s="104"/>
      <c r="V31" s="104"/>
      <c r="W31" s="104"/>
      <c r="X31" s="104"/>
      <c r="Y31" s="104"/>
      <c r="Z31" s="104"/>
      <c r="AA31" s="104"/>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row>
    <row r="32" spans="1:254" ht="16.149999999999999" customHeight="1" x14ac:dyDescent="0.2">
      <c r="A32" s="93" t="s">
        <v>93</v>
      </c>
      <c r="B32" s="23"/>
      <c r="C32" s="24"/>
      <c r="D32" s="95">
        <f>D12+D19+D26</f>
        <v>20689500</v>
      </c>
      <c r="E32" s="21"/>
      <c r="F32" s="23"/>
      <c r="G32" s="24"/>
      <c r="H32" s="23"/>
      <c r="I32" s="24"/>
      <c r="J32" s="23"/>
      <c r="K32" s="24"/>
      <c r="L32" s="23"/>
      <c r="M32" s="21"/>
      <c r="N32" s="23"/>
      <c r="O32" s="141"/>
      <c r="Q32" s="1"/>
      <c r="R32" s="102"/>
      <c r="S32" s="104"/>
      <c r="T32" s="104"/>
      <c r="U32" s="104"/>
      <c r="V32" s="104"/>
      <c r="W32" s="104"/>
      <c r="X32" s="104"/>
      <c r="Y32" s="104"/>
      <c r="Z32" s="104"/>
      <c r="AA32" s="104"/>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row>
    <row r="33" spans="1:254" s="75" customFormat="1" x14ac:dyDescent="0.2">
      <c r="A33" s="31" t="s">
        <v>42</v>
      </c>
      <c r="B33" s="38"/>
      <c r="C33" s="38"/>
      <c r="D33" s="96">
        <f>D32/D31</f>
        <v>0.46068804275217101</v>
      </c>
      <c r="E33" s="21"/>
      <c r="F33" s="23"/>
      <c r="G33" s="24"/>
      <c r="H33" s="23"/>
      <c r="I33" s="24"/>
      <c r="J33" s="23"/>
      <c r="K33" s="24"/>
      <c r="L33" s="23"/>
      <c r="M33" s="21"/>
      <c r="N33" s="23"/>
      <c r="O33" s="140"/>
      <c r="Q33" s="132"/>
      <c r="R33" s="117"/>
      <c r="S33" s="100"/>
      <c r="T33" s="100"/>
      <c r="U33" s="100"/>
      <c r="V33" s="100"/>
      <c r="W33" s="100"/>
      <c r="X33" s="100"/>
      <c r="Y33" s="100"/>
      <c r="Z33" s="100"/>
      <c r="AA33" s="100"/>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c r="IR33" s="74"/>
      <c r="IS33" s="74"/>
      <c r="IT33" s="74"/>
    </row>
    <row r="34" spans="1:254" ht="16.899999999999999" customHeight="1" thickBot="1" x14ac:dyDescent="0.25">
      <c r="A34" s="31"/>
      <c r="B34" s="38"/>
      <c r="C34" s="38"/>
      <c r="D34" s="94"/>
      <c r="E34" s="24"/>
      <c r="F34" s="24"/>
      <c r="G34" s="25"/>
      <c r="H34" s="24"/>
      <c r="I34" s="24"/>
      <c r="J34" s="24"/>
      <c r="K34" s="24"/>
      <c r="L34" s="24"/>
      <c r="M34" s="24"/>
      <c r="N34" s="24"/>
      <c r="O34" s="138"/>
      <c r="Q34" s="130"/>
      <c r="R34" s="112"/>
      <c r="S34" s="101" t="s">
        <v>29</v>
      </c>
      <c r="T34" s="101"/>
      <c r="U34" s="101"/>
      <c r="V34" s="101"/>
      <c r="W34" s="101"/>
      <c r="X34" s="101"/>
      <c r="Y34" s="101"/>
      <c r="Z34" s="101"/>
      <c r="AA34" s="101"/>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row>
    <row r="35" spans="1:254" ht="9" customHeight="1" x14ac:dyDescent="0.2">
      <c r="A35" s="78"/>
      <c r="B35" s="79"/>
      <c r="C35" s="80"/>
      <c r="D35" s="79"/>
      <c r="E35" s="81"/>
      <c r="F35" s="79"/>
      <c r="G35" s="78"/>
      <c r="H35" s="79"/>
      <c r="I35" s="78"/>
      <c r="J35" s="79"/>
      <c r="K35" s="78"/>
      <c r="L35" s="79"/>
      <c r="M35" s="81"/>
      <c r="N35" s="79"/>
      <c r="O35" s="139"/>
      <c r="Q35" s="131"/>
      <c r="R35" s="98"/>
      <c r="S35" s="99"/>
      <c r="T35" s="99"/>
      <c r="U35" s="99"/>
      <c r="V35" s="99"/>
      <c r="W35" s="99"/>
      <c r="X35" s="99"/>
      <c r="Y35" s="99"/>
      <c r="Z35" s="99"/>
      <c r="AA35" s="99"/>
    </row>
    <row r="36" spans="1:254" ht="15.75" x14ac:dyDescent="0.2">
      <c r="A36" s="76"/>
      <c r="B36" s="172" t="s">
        <v>4</v>
      </c>
      <c r="C36" s="172"/>
      <c r="D36" s="172"/>
      <c r="E36" s="172"/>
      <c r="F36" s="172"/>
      <c r="G36" s="172"/>
      <c r="H36" s="172"/>
      <c r="I36" s="172"/>
      <c r="J36" s="172"/>
      <c r="K36" s="172"/>
      <c r="L36" s="172"/>
      <c r="M36" s="172"/>
      <c r="N36" s="172"/>
      <c r="R36" s="110"/>
      <c r="S36" s="104"/>
      <c r="T36" s="104"/>
      <c r="U36" s="104"/>
      <c r="V36" s="104"/>
      <c r="W36" s="104"/>
      <c r="X36" s="104"/>
      <c r="Y36" s="104"/>
      <c r="Z36" s="104"/>
      <c r="AA36" s="104"/>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row>
    <row r="37" spans="1:254" ht="18" x14ac:dyDescent="0.25">
      <c r="A37" s="164" t="s">
        <v>5</v>
      </c>
      <c r="B37" s="64" t="s">
        <v>2</v>
      </c>
      <c r="C37" s="32"/>
      <c r="D37" s="18">
        <v>2016</v>
      </c>
      <c r="E37" s="19"/>
      <c r="F37" s="18">
        <v>2017</v>
      </c>
      <c r="G37" s="19"/>
      <c r="H37" s="18">
        <v>2018</v>
      </c>
      <c r="I37" s="97"/>
      <c r="J37" s="18">
        <v>2019</v>
      </c>
      <c r="K37" s="97"/>
      <c r="L37" s="18">
        <v>2020</v>
      </c>
      <c r="M37" s="97"/>
      <c r="N37" s="65">
        <v>2021</v>
      </c>
      <c r="O37" s="141"/>
      <c r="P37" s="124"/>
      <c r="Q37" s="1"/>
      <c r="R37" s="110"/>
      <c r="S37" s="104"/>
      <c r="T37" s="104"/>
      <c r="U37" s="104"/>
      <c r="V37" s="104"/>
      <c r="W37" s="104"/>
      <c r="X37" s="104"/>
      <c r="Y37" s="104"/>
      <c r="Z37" s="104"/>
      <c r="AA37" s="104"/>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row>
    <row r="38" spans="1:254" x14ac:dyDescent="0.2">
      <c r="A38" s="24" t="s">
        <v>11</v>
      </c>
      <c r="B38" s="21">
        <f>SUM(D38+F38+H38+J38+L38+N38)</f>
        <v>9881500</v>
      </c>
      <c r="C38" s="24"/>
      <c r="D38" s="21">
        <f>D40-D39</f>
        <v>9881500</v>
      </c>
      <c r="E38" s="24"/>
      <c r="F38" s="23"/>
      <c r="G38" s="28"/>
      <c r="H38" s="23"/>
      <c r="I38" s="28"/>
      <c r="J38" s="23"/>
      <c r="K38" s="28"/>
      <c r="L38" s="23"/>
      <c r="M38" s="28"/>
      <c r="N38" s="23"/>
      <c r="O38" s="141"/>
      <c r="P38" s="124"/>
      <c r="Q38" s="1"/>
      <c r="R38" s="102" t="s">
        <v>120</v>
      </c>
      <c r="S38" s="104"/>
      <c r="T38" s="104"/>
      <c r="U38" s="104"/>
      <c r="V38" s="104"/>
      <c r="W38" s="104"/>
      <c r="X38" s="104"/>
      <c r="Y38" s="104"/>
      <c r="Z38" s="104"/>
      <c r="AA38" s="104"/>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row>
    <row r="39" spans="1:254" x14ac:dyDescent="0.2">
      <c r="A39" s="24" t="s">
        <v>16</v>
      </c>
      <c r="B39" s="21">
        <f>SUM(D39+F39+H39+J39+L39+N39)</f>
        <v>4925000</v>
      </c>
      <c r="C39" s="24"/>
      <c r="D39" s="21">
        <v>4925000</v>
      </c>
      <c r="E39" s="24"/>
      <c r="F39" s="23"/>
      <c r="G39" s="28"/>
      <c r="H39" s="23"/>
      <c r="I39" s="28"/>
      <c r="J39" s="23"/>
      <c r="K39" s="28"/>
      <c r="L39" s="23"/>
      <c r="M39" s="28"/>
      <c r="N39" s="23"/>
      <c r="O39" s="141"/>
      <c r="P39" s="124"/>
      <c r="Q39" s="1"/>
      <c r="R39" s="102" t="s">
        <v>86</v>
      </c>
      <c r="S39" s="104"/>
      <c r="T39" s="104"/>
      <c r="U39" s="104"/>
      <c r="V39" s="104"/>
      <c r="W39" s="104"/>
      <c r="X39" s="104"/>
      <c r="Y39" s="104"/>
      <c r="Z39" s="104"/>
      <c r="AA39" s="104"/>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row>
    <row r="40" spans="1:254" x14ac:dyDescent="0.2">
      <c r="A40" s="92" t="s">
        <v>41</v>
      </c>
      <c r="B40" s="21">
        <f>SUM(D40+F40+H40+J40+L40+N40)</f>
        <v>14806500</v>
      </c>
      <c r="C40" s="31"/>
      <c r="D40" s="89">
        <v>14806500</v>
      </c>
      <c r="E40" s="24"/>
      <c r="F40" s="23"/>
      <c r="G40" s="28"/>
      <c r="H40" s="23"/>
      <c r="I40" s="28"/>
      <c r="J40" s="23"/>
      <c r="K40" s="28"/>
      <c r="L40" s="23"/>
      <c r="M40" s="28"/>
      <c r="N40" s="23"/>
      <c r="O40" s="140"/>
      <c r="P40" s="124"/>
      <c r="Q40" s="132"/>
      <c r="R40" s="102" t="s">
        <v>81</v>
      </c>
      <c r="S40" s="104"/>
      <c r="T40" s="104"/>
      <c r="U40" s="104"/>
      <c r="V40" s="104"/>
      <c r="W40" s="104"/>
      <c r="X40" s="104"/>
      <c r="Y40" s="104"/>
      <c r="Z40" s="104"/>
      <c r="AA40" s="104"/>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row>
    <row r="41" spans="1:254" x14ac:dyDescent="0.2">
      <c r="A41" s="92"/>
      <c r="B41" s="21"/>
      <c r="C41" s="24"/>
      <c r="D41" s="21"/>
      <c r="E41" s="24"/>
      <c r="F41" s="23"/>
      <c r="G41" s="28"/>
      <c r="H41" s="23"/>
      <c r="I41" s="28"/>
      <c r="J41" s="23"/>
      <c r="K41" s="28"/>
      <c r="L41" s="23"/>
      <c r="M41" s="28"/>
      <c r="N41" s="23"/>
      <c r="O41" s="140"/>
      <c r="P41" s="124"/>
      <c r="Q41" s="132"/>
      <c r="R41" s="102" t="s">
        <v>87</v>
      </c>
      <c r="S41" s="104"/>
      <c r="T41" s="104"/>
      <c r="U41" s="104"/>
      <c r="V41" s="104"/>
      <c r="W41" s="104"/>
      <c r="X41" s="104"/>
      <c r="Y41" s="104"/>
      <c r="Z41" s="104"/>
      <c r="AA41" s="104"/>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row>
    <row r="42" spans="1:254" x14ac:dyDescent="0.2">
      <c r="A42" s="31" t="s">
        <v>17</v>
      </c>
      <c r="B42" s="21"/>
      <c r="C42" s="24"/>
      <c r="D42" s="21"/>
      <c r="E42" s="24"/>
      <c r="F42" s="23"/>
      <c r="G42" s="24"/>
      <c r="H42" s="23"/>
      <c r="I42" s="24"/>
      <c r="J42" s="23"/>
      <c r="K42" s="24"/>
      <c r="L42" s="23"/>
      <c r="M42" s="21"/>
      <c r="N42" s="23"/>
      <c r="O42" s="140"/>
      <c r="P42" s="124"/>
      <c r="Q42" s="132"/>
      <c r="R42" s="104"/>
      <c r="S42" s="104"/>
      <c r="T42" s="104"/>
      <c r="U42" s="104"/>
      <c r="V42" s="104"/>
      <c r="W42" s="104"/>
      <c r="X42" s="104"/>
      <c r="Y42" s="104"/>
      <c r="Z42" s="104"/>
      <c r="AA42" s="104"/>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row>
    <row r="43" spans="1:254" x14ac:dyDescent="0.2">
      <c r="A43" s="24" t="s">
        <v>117</v>
      </c>
      <c r="B43" s="21">
        <f>SUM(D43+F43+H43+J43+L43+N43)</f>
        <v>7395355</v>
      </c>
      <c r="C43" s="22"/>
      <c r="D43" s="21">
        <v>4990000</v>
      </c>
      <c r="E43" s="22"/>
      <c r="F43" s="21">
        <v>2405355</v>
      </c>
      <c r="G43" s="22"/>
      <c r="H43" s="21">
        <v>0</v>
      </c>
      <c r="I43" s="22"/>
      <c r="J43" s="23">
        <v>0</v>
      </c>
      <c r="K43" s="22"/>
      <c r="L43" s="23">
        <v>0</v>
      </c>
      <c r="M43" s="22"/>
      <c r="N43" s="23">
        <v>0</v>
      </c>
      <c r="O43" s="140"/>
      <c r="P43" s="124"/>
      <c r="Q43" s="132"/>
      <c r="R43" s="104"/>
      <c r="S43" s="110"/>
      <c r="T43" s="104"/>
      <c r="U43" s="104"/>
      <c r="V43" s="104"/>
      <c r="W43" s="104"/>
      <c r="X43" s="104"/>
      <c r="Y43" s="104"/>
      <c r="Z43" s="104"/>
      <c r="AA43" s="104"/>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row>
    <row r="44" spans="1:254" x14ac:dyDescent="0.2">
      <c r="A44" s="24" t="s">
        <v>46</v>
      </c>
      <c r="B44" s="21">
        <f>SUM(D44+F44+H44+J44+L44+N44)</f>
        <v>1000000</v>
      </c>
      <c r="C44" s="21"/>
      <c r="D44" s="121">
        <v>1000000</v>
      </c>
      <c r="E44" s="122"/>
      <c r="F44" s="121">
        <v>0</v>
      </c>
      <c r="G44" s="22"/>
      <c r="H44" s="23">
        <v>0</v>
      </c>
      <c r="I44" s="22"/>
      <c r="J44" s="23">
        <v>0</v>
      </c>
      <c r="K44" s="22"/>
      <c r="L44" s="21">
        <v>0</v>
      </c>
      <c r="M44" s="24"/>
      <c r="N44" s="21">
        <v>0</v>
      </c>
      <c r="O44" s="140"/>
      <c r="P44" s="124"/>
      <c r="Q44" s="132"/>
      <c r="R44" s="102" t="s">
        <v>55</v>
      </c>
      <c r="S44" s="113"/>
      <c r="T44" s="99"/>
      <c r="U44" s="99"/>
      <c r="V44" s="99"/>
      <c r="W44" s="99"/>
      <c r="X44" s="99"/>
      <c r="Y44" s="99"/>
      <c r="Z44" s="99"/>
      <c r="AA44" s="99"/>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row>
    <row r="45" spans="1:254" x14ac:dyDescent="0.2">
      <c r="A45" s="24" t="s">
        <v>85</v>
      </c>
      <c r="B45" s="21">
        <f>SUM(D45+F45+H45+J45+L45+N45)</f>
        <v>15000000</v>
      </c>
      <c r="C45" s="21"/>
      <c r="D45" s="121">
        <v>0</v>
      </c>
      <c r="E45" s="122"/>
      <c r="F45" s="121">
        <v>3000000</v>
      </c>
      <c r="G45" s="22"/>
      <c r="H45" s="23">
        <v>3000000</v>
      </c>
      <c r="I45" s="22"/>
      <c r="J45" s="23">
        <v>3000000</v>
      </c>
      <c r="K45" s="22"/>
      <c r="L45" s="21">
        <v>3000000</v>
      </c>
      <c r="M45" s="24"/>
      <c r="N45" s="21">
        <v>3000000</v>
      </c>
      <c r="O45" s="140"/>
      <c r="P45" s="149" t="s">
        <v>119</v>
      </c>
      <c r="Q45" s="132"/>
      <c r="R45" s="113" t="s">
        <v>125</v>
      </c>
      <c r="S45" s="113"/>
      <c r="T45" s="99"/>
      <c r="U45" s="99"/>
      <c r="V45" s="99"/>
      <c r="W45" s="99"/>
      <c r="X45" s="99"/>
      <c r="Y45" s="99"/>
      <c r="Z45" s="99"/>
      <c r="AA45" s="99"/>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row>
    <row r="46" spans="1:254" x14ac:dyDescent="0.2">
      <c r="A46" s="31" t="s">
        <v>118</v>
      </c>
      <c r="B46" s="89">
        <f>SUM(B43:B45)</f>
        <v>23395355</v>
      </c>
      <c r="C46" s="22"/>
      <c r="D46" s="89">
        <f>SUM(D43:D45)</f>
        <v>5990000</v>
      </c>
      <c r="E46" s="31"/>
      <c r="F46" s="89">
        <f>SUM(F43:F45)</f>
        <v>5405355</v>
      </c>
      <c r="G46" s="123"/>
      <c r="H46" s="89">
        <f>SUM(H43:H45)</f>
        <v>3000000</v>
      </c>
      <c r="I46" s="31"/>
      <c r="J46" s="89">
        <f>SUM(J43:J45)</f>
        <v>3000000</v>
      </c>
      <c r="K46" s="31"/>
      <c r="L46" s="89">
        <f>SUM(L43:L45)</f>
        <v>3000000</v>
      </c>
      <c r="M46" s="31"/>
      <c r="N46" s="89">
        <f>SUM(N43:N45)</f>
        <v>3000000</v>
      </c>
      <c r="O46" s="140"/>
      <c r="P46" s="146">
        <f>SUM(D46:N46)</f>
        <v>23395355</v>
      </c>
      <c r="Q46" s="132"/>
      <c r="R46" s="113"/>
      <c r="S46" s="113"/>
      <c r="T46" s="99"/>
      <c r="U46" s="99"/>
      <c r="V46" s="99"/>
      <c r="W46" s="99"/>
      <c r="X46" s="99"/>
      <c r="Y46" s="99"/>
      <c r="Z46" s="99"/>
      <c r="AA46" s="99"/>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row>
    <row r="47" spans="1:254" x14ac:dyDescent="0.2">
      <c r="A47" s="31"/>
      <c r="B47" s="89"/>
      <c r="C47" s="22"/>
      <c r="D47" s="89"/>
      <c r="E47" s="31"/>
      <c r="F47" s="89"/>
      <c r="G47" s="123"/>
      <c r="H47" s="89"/>
      <c r="I47" s="31"/>
      <c r="J47" s="89"/>
      <c r="K47" s="31"/>
      <c r="L47" s="89"/>
      <c r="M47" s="31"/>
      <c r="N47" s="89"/>
      <c r="O47" s="140"/>
      <c r="P47" s="124"/>
      <c r="Q47" s="132"/>
      <c r="R47" s="102" t="s">
        <v>80</v>
      </c>
      <c r="S47" s="113"/>
      <c r="T47" s="99"/>
      <c r="U47" s="99"/>
      <c r="V47" s="99"/>
      <c r="W47" s="99"/>
      <c r="X47" s="99"/>
      <c r="Y47" s="99"/>
      <c r="Z47" s="99"/>
      <c r="AA47" s="99"/>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row>
    <row r="48" spans="1:254" x14ac:dyDescent="0.2">
      <c r="A48" s="24" t="s">
        <v>47</v>
      </c>
      <c r="B48" s="21">
        <v>3000000</v>
      </c>
      <c r="C48" s="24"/>
      <c r="D48" s="21">
        <v>1500000</v>
      </c>
      <c r="E48" s="24"/>
      <c r="F48" s="21">
        <v>1500000</v>
      </c>
      <c r="G48" s="24"/>
      <c r="H48" s="21">
        <v>0</v>
      </c>
      <c r="I48" s="24"/>
      <c r="J48" s="21">
        <v>0</v>
      </c>
      <c r="K48" s="24"/>
      <c r="L48" s="21">
        <v>0</v>
      </c>
      <c r="M48" s="24"/>
      <c r="N48" s="21">
        <v>0</v>
      </c>
      <c r="O48" s="142"/>
      <c r="P48" s="124"/>
      <c r="Q48" s="1"/>
      <c r="R48" s="113"/>
      <c r="S48" s="113"/>
      <c r="T48" s="99"/>
      <c r="U48" s="99"/>
      <c r="V48" s="99"/>
      <c r="W48" s="99"/>
      <c r="X48" s="99"/>
      <c r="Y48" s="99"/>
      <c r="Z48" s="99"/>
      <c r="AA48" s="99"/>
    </row>
    <row r="49" spans="1:27" ht="16.5" thickBot="1" x14ac:dyDescent="0.3">
      <c r="A49" s="31" t="s">
        <v>94</v>
      </c>
      <c r="B49" s="145">
        <f>SUM(B40+B46+B48)</f>
        <v>41201855</v>
      </c>
      <c r="C49" s="31"/>
      <c r="D49" s="145">
        <f>SUM(D40+D46+D48)</f>
        <v>22296500</v>
      </c>
      <c r="E49" s="88"/>
      <c r="F49" s="145">
        <f>SUM(F46+F48)</f>
        <v>6905355</v>
      </c>
      <c r="G49" s="88"/>
      <c r="H49" s="145">
        <f>SUM(H46+H48)</f>
        <v>3000000</v>
      </c>
      <c r="I49" s="88"/>
      <c r="J49" s="145">
        <f>SUM(J46+J48)</f>
        <v>3000000</v>
      </c>
      <c r="K49" s="88"/>
      <c r="L49" s="145">
        <f>SUM(L46+L48)</f>
        <v>3000000</v>
      </c>
      <c r="M49" s="31"/>
      <c r="N49" s="145">
        <f>SUM(N46+N48)</f>
        <v>3000000</v>
      </c>
      <c r="O49" s="142"/>
      <c r="P49" s="124"/>
      <c r="Q49" s="1"/>
      <c r="R49" s="113"/>
      <c r="S49" s="113"/>
      <c r="T49" s="99"/>
      <c r="U49" s="99"/>
      <c r="V49" s="99"/>
      <c r="W49" s="99"/>
      <c r="X49" s="99"/>
      <c r="Y49" s="99"/>
      <c r="Z49" s="99"/>
      <c r="AA49" s="99"/>
    </row>
    <row r="50" spans="1:27" ht="17.25" customHeight="1" thickTop="1" x14ac:dyDescent="0.2">
      <c r="A50" s="24"/>
      <c r="B50" s="24"/>
      <c r="C50" s="24"/>
      <c r="D50" s="33"/>
      <c r="E50" s="28"/>
      <c r="F50" s="9"/>
      <c r="G50" s="28"/>
      <c r="H50" s="9"/>
      <c r="I50" s="28"/>
      <c r="J50" s="9"/>
      <c r="K50" s="28"/>
      <c r="L50" s="9"/>
      <c r="M50" s="24"/>
      <c r="N50" s="9"/>
      <c r="O50" s="143"/>
      <c r="P50" s="125"/>
      <c r="Q50" s="6"/>
      <c r="R50" s="113"/>
      <c r="S50" s="113"/>
      <c r="T50" s="99"/>
      <c r="U50" s="99"/>
      <c r="V50" s="99"/>
      <c r="W50" s="99"/>
      <c r="X50" s="99"/>
      <c r="Y50" s="99"/>
      <c r="Z50" s="99"/>
      <c r="AA50" s="99"/>
    </row>
    <row r="51" spans="1:27" ht="15.75" thickBot="1" x14ac:dyDescent="0.25">
      <c r="A51" s="31" t="s">
        <v>95</v>
      </c>
      <c r="B51" s="24"/>
      <c r="C51" s="24"/>
      <c r="D51" s="90">
        <v>44910000</v>
      </c>
      <c r="E51" s="28"/>
      <c r="F51" s="9"/>
      <c r="G51" s="28"/>
      <c r="H51" s="9"/>
      <c r="I51" s="28"/>
      <c r="J51" s="9"/>
      <c r="K51" s="28"/>
      <c r="L51" s="9"/>
      <c r="M51" s="24"/>
      <c r="N51" s="9"/>
      <c r="O51" s="143"/>
      <c r="P51" s="125"/>
      <c r="Q51" s="6"/>
      <c r="R51" s="102" t="s">
        <v>59</v>
      </c>
      <c r="S51" s="99"/>
      <c r="T51" s="99"/>
      <c r="U51" s="99"/>
      <c r="V51" s="99"/>
      <c r="W51" s="99"/>
      <c r="X51" s="99"/>
      <c r="Y51" s="99"/>
      <c r="Z51" s="99"/>
      <c r="AA51" s="99"/>
    </row>
    <row r="52" spans="1:27" ht="12" customHeight="1" thickTop="1" x14ac:dyDescent="0.2">
      <c r="A52" s="24"/>
      <c r="B52" s="24"/>
      <c r="C52" s="24"/>
      <c r="D52"/>
      <c r="E52" s="28"/>
      <c r="F52" s="9"/>
      <c r="G52" s="28"/>
      <c r="H52" s="9"/>
      <c r="I52" s="28"/>
      <c r="J52" s="9"/>
      <c r="K52" s="28"/>
      <c r="L52" s="9"/>
      <c r="M52" s="24"/>
      <c r="N52" s="9"/>
      <c r="O52" s="143"/>
      <c r="P52" s="125"/>
      <c r="Q52" s="6"/>
      <c r="R52" s="102" t="s">
        <v>9</v>
      </c>
      <c r="S52" s="99"/>
      <c r="T52" s="99"/>
      <c r="U52" s="99"/>
      <c r="V52" s="99"/>
      <c r="W52" s="99"/>
      <c r="X52" s="99"/>
      <c r="Y52" s="99"/>
      <c r="Z52" s="99"/>
      <c r="AA52" s="99"/>
    </row>
    <row r="53" spans="1:27" ht="15.75" thickBot="1" x14ac:dyDescent="0.25">
      <c r="A53" s="66" t="s">
        <v>21</v>
      </c>
      <c r="B53" s="24"/>
      <c r="C53" s="24"/>
      <c r="D53" s="12">
        <f>D49/D51</f>
        <v>0.49647071921621022</v>
      </c>
      <c r="E53" s="38"/>
      <c r="F53" s="24"/>
      <c r="G53" s="24"/>
      <c r="H53" s="24"/>
      <c r="I53" s="24"/>
      <c r="J53" s="24"/>
      <c r="K53" s="24"/>
      <c r="L53" s="24"/>
      <c r="M53" s="24"/>
      <c r="N53" s="24"/>
      <c r="O53" s="143"/>
      <c r="P53" s="125"/>
      <c r="Q53" s="6"/>
      <c r="R53" s="98"/>
      <c r="S53" s="99"/>
      <c r="T53" s="99"/>
      <c r="U53" s="99"/>
      <c r="V53" s="99"/>
      <c r="W53" s="99"/>
      <c r="X53" s="99"/>
      <c r="Y53" s="99"/>
      <c r="Z53" s="99"/>
      <c r="AA53" s="99"/>
    </row>
    <row r="54" spans="1:27" ht="16.5" thickTop="1" thickBot="1" x14ac:dyDescent="0.25">
      <c r="A54" s="38"/>
      <c r="B54" s="38"/>
      <c r="C54" s="38"/>
      <c r="D54" s="38"/>
      <c r="E54" s="38"/>
      <c r="F54" s="34"/>
      <c r="G54" s="35"/>
      <c r="H54" s="35"/>
      <c r="I54" s="35"/>
      <c r="J54" s="35"/>
      <c r="K54" s="35"/>
      <c r="L54" s="35"/>
      <c r="M54" s="35"/>
      <c r="N54" s="35"/>
      <c r="O54" s="143"/>
      <c r="P54" s="125"/>
      <c r="Q54" s="6"/>
      <c r="R54" s="98"/>
      <c r="S54" s="99"/>
      <c r="T54" s="99"/>
      <c r="U54" s="99"/>
      <c r="V54" s="99"/>
      <c r="W54" s="99"/>
      <c r="X54" s="99"/>
      <c r="Y54" s="99"/>
      <c r="Z54" s="99"/>
      <c r="AA54" s="99"/>
    </row>
    <row r="55" spans="1:27" ht="13.5" customHeight="1" thickTop="1" x14ac:dyDescent="0.2">
      <c r="A55" s="82"/>
      <c r="B55" s="83"/>
      <c r="C55" s="83"/>
      <c r="D55" s="84"/>
      <c r="E55" s="85"/>
      <c r="F55" s="173" t="s">
        <v>25</v>
      </c>
      <c r="G55" s="174"/>
      <c r="H55" s="174"/>
      <c r="I55" s="174"/>
      <c r="J55" s="174"/>
      <c r="K55" s="174"/>
      <c r="L55" s="174"/>
      <c r="M55" s="174"/>
      <c r="N55" s="174"/>
      <c r="O55" s="143"/>
      <c r="P55" s="125"/>
      <c r="Q55" s="6"/>
      <c r="R55" s="98"/>
      <c r="S55" s="99"/>
      <c r="T55" s="99"/>
      <c r="U55" s="99"/>
      <c r="V55" s="99"/>
      <c r="W55" s="99"/>
      <c r="X55" s="99"/>
      <c r="Y55" s="99"/>
      <c r="Z55" s="99"/>
      <c r="AA55" s="99"/>
    </row>
    <row r="56" spans="1:27" x14ac:dyDescent="0.2">
      <c r="A56" s="59" t="s">
        <v>18</v>
      </c>
      <c r="B56" s="44"/>
      <c r="C56" s="46"/>
      <c r="D56" s="44"/>
      <c r="E56" s="47"/>
      <c r="F56" s="27" t="s">
        <v>64</v>
      </c>
      <c r="G56" s="24"/>
      <c r="H56" s="24"/>
      <c r="I56" s="24"/>
      <c r="J56" s="24"/>
      <c r="K56" s="24"/>
      <c r="L56" s="24"/>
      <c r="M56" s="24"/>
      <c r="N56" s="24"/>
      <c r="R56" s="113"/>
      <c r="S56" s="99"/>
      <c r="T56" s="113"/>
      <c r="U56" s="99"/>
      <c r="V56" s="99"/>
      <c r="W56" s="99"/>
      <c r="X56" s="99"/>
      <c r="Y56" s="99"/>
      <c r="Z56" s="99"/>
      <c r="AA56" s="99"/>
    </row>
    <row r="57" spans="1:27" ht="15.75" thickBot="1" x14ac:dyDescent="0.25">
      <c r="A57" s="44" t="s">
        <v>19</v>
      </c>
      <c r="B57" s="40">
        <f>B46</f>
        <v>23395355</v>
      </c>
      <c r="C57" s="46"/>
      <c r="D57" s="41" t="s">
        <v>26</v>
      </c>
      <c r="E57" s="47"/>
      <c r="F57" s="26" t="s">
        <v>62</v>
      </c>
      <c r="G57" s="24"/>
      <c r="H57" s="24"/>
      <c r="I57" s="24"/>
      <c r="J57" s="24"/>
      <c r="K57" s="24"/>
      <c r="L57" s="24"/>
      <c r="M57" s="24"/>
      <c r="N57" s="24"/>
      <c r="R57" s="99"/>
      <c r="S57" s="99"/>
      <c r="T57" s="113"/>
      <c r="U57" s="99"/>
      <c r="V57" s="99"/>
      <c r="W57" s="99"/>
      <c r="X57" s="99"/>
      <c r="Y57" s="99"/>
      <c r="Z57" s="99"/>
      <c r="AA57" s="99"/>
    </row>
    <row r="58" spans="1:27" ht="15.75" thickTop="1" x14ac:dyDescent="0.2">
      <c r="A58" s="44" t="s">
        <v>6</v>
      </c>
      <c r="B58" s="48"/>
      <c r="C58" s="49"/>
      <c r="D58" s="50">
        <f>B57/45921333</f>
        <v>0.50946593819478192</v>
      </c>
      <c r="E58" s="51"/>
      <c r="F58" s="26" t="s">
        <v>76</v>
      </c>
      <c r="G58" s="24"/>
      <c r="H58" s="24"/>
      <c r="I58" s="24"/>
      <c r="J58" s="24"/>
      <c r="K58" s="24"/>
      <c r="L58" s="24"/>
      <c r="M58" s="24"/>
      <c r="N58" s="24"/>
      <c r="R58" s="98"/>
      <c r="S58" s="99"/>
      <c r="T58" s="113"/>
      <c r="U58" s="99"/>
      <c r="V58" s="99"/>
      <c r="W58" s="99"/>
      <c r="X58" s="99"/>
      <c r="Y58" s="99"/>
      <c r="Z58" s="99"/>
      <c r="AA58" s="99"/>
    </row>
    <row r="59" spans="1:27" x14ac:dyDescent="0.2">
      <c r="A59" s="44" t="s">
        <v>20</v>
      </c>
      <c r="B59" s="49"/>
      <c r="C59" s="49"/>
      <c r="D59" s="50">
        <f>(+B57+B48)/45921333</f>
        <v>0.5747950522255092</v>
      </c>
      <c r="E59" s="52"/>
      <c r="F59" s="27" t="s">
        <v>65</v>
      </c>
      <c r="G59" s="24"/>
      <c r="H59" s="24"/>
      <c r="I59" s="24"/>
      <c r="J59" s="24"/>
      <c r="K59" s="24"/>
      <c r="L59" s="24"/>
      <c r="M59" s="24"/>
      <c r="N59" s="24"/>
      <c r="R59" s="98"/>
      <c r="S59" s="99"/>
      <c r="T59" s="113"/>
      <c r="U59" s="99"/>
      <c r="V59" s="99"/>
      <c r="W59" s="99"/>
      <c r="X59" s="99"/>
      <c r="Y59" s="99"/>
      <c r="Z59" s="99"/>
      <c r="AA59" s="99"/>
    </row>
    <row r="60" spans="1:27" x14ac:dyDescent="0.2">
      <c r="A60" s="59" t="s">
        <v>28</v>
      </c>
      <c r="B60" s="44"/>
      <c r="C60" s="44"/>
      <c r="D60" s="53">
        <v>0.5</v>
      </c>
      <c r="E60" s="52"/>
      <c r="F60" s="26" t="s">
        <v>63</v>
      </c>
      <c r="G60" s="24"/>
      <c r="H60" s="24"/>
      <c r="I60" s="24"/>
      <c r="J60" s="24"/>
      <c r="K60" s="24"/>
      <c r="L60" s="24"/>
      <c r="M60" s="24"/>
      <c r="N60" s="24"/>
      <c r="R60" s="98"/>
      <c r="S60" s="99"/>
      <c r="T60" s="113"/>
      <c r="U60" s="99"/>
      <c r="V60" s="99"/>
      <c r="W60" s="99"/>
      <c r="X60" s="99"/>
      <c r="Y60" s="99"/>
      <c r="Z60" s="99"/>
      <c r="AA60" s="99"/>
    </row>
    <row r="61" spans="1:27" x14ac:dyDescent="0.2">
      <c r="A61" s="44"/>
      <c r="B61" s="44"/>
      <c r="C61" s="44"/>
      <c r="D61" s="49"/>
      <c r="E61" s="52"/>
      <c r="F61" s="27" t="s">
        <v>66</v>
      </c>
      <c r="G61" s="24"/>
      <c r="H61" s="24"/>
      <c r="I61" s="24"/>
      <c r="J61" s="24"/>
      <c r="K61" s="24"/>
      <c r="L61" s="24"/>
      <c r="M61" s="24"/>
      <c r="N61" s="24"/>
      <c r="R61" s="98"/>
      <c r="S61" s="99"/>
      <c r="T61" s="113"/>
      <c r="U61" s="99"/>
      <c r="V61" s="99"/>
      <c r="W61" s="99"/>
      <c r="X61" s="99"/>
      <c r="Y61" s="99"/>
      <c r="Z61" s="99"/>
      <c r="AA61" s="99"/>
    </row>
    <row r="62" spans="1:27" ht="15.75" x14ac:dyDescent="0.25">
      <c r="A62" s="67" t="s">
        <v>7</v>
      </c>
      <c r="B62" s="54"/>
      <c r="C62" s="54"/>
      <c r="D62" s="55"/>
      <c r="E62" s="56"/>
      <c r="F62" s="26" t="s">
        <v>67</v>
      </c>
      <c r="G62" s="24"/>
      <c r="H62" s="24"/>
      <c r="I62" s="24"/>
      <c r="J62" s="24"/>
      <c r="K62" s="24"/>
      <c r="L62" s="24"/>
      <c r="M62" s="24"/>
      <c r="N62" s="24"/>
      <c r="R62" s="98"/>
      <c r="S62" s="99"/>
      <c r="T62" s="113"/>
      <c r="U62" s="99"/>
      <c r="V62" s="99"/>
      <c r="W62" s="99"/>
      <c r="X62" s="99"/>
      <c r="Y62" s="99"/>
      <c r="Z62" s="99"/>
      <c r="AA62" s="99"/>
    </row>
    <row r="63" spans="1:27" x14ac:dyDescent="0.2">
      <c r="A63" s="59" t="s">
        <v>8</v>
      </c>
      <c r="B63" s="49"/>
      <c r="C63" s="49"/>
      <c r="D63" s="57"/>
      <c r="E63" s="58"/>
      <c r="F63" s="26" t="s">
        <v>69</v>
      </c>
      <c r="G63" s="24"/>
      <c r="H63" s="24"/>
      <c r="I63" s="24"/>
      <c r="J63" s="24"/>
      <c r="K63" s="24"/>
      <c r="L63" s="24"/>
      <c r="M63" s="24"/>
      <c r="N63" s="24"/>
      <c r="R63" s="102" t="s">
        <v>50</v>
      </c>
      <c r="S63" s="99"/>
      <c r="T63" s="113"/>
      <c r="U63" s="99"/>
      <c r="V63" s="99"/>
      <c r="W63" s="99"/>
      <c r="X63" s="99"/>
      <c r="Y63" s="99"/>
      <c r="Z63" s="99"/>
      <c r="AA63" s="99"/>
    </row>
    <row r="64" spans="1:27" x14ac:dyDescent="0.2">
      <c r="A64" s="44" t="s">
        <v>22</v>
      </c>
      <c r="B64" s="44"/>
      <c r="C64" s="59"/>
      <c r="D64" s="60">
        <v>6.7699999999999996E-2</v>
      </c>
      <c r="E64" s="45"/>
      <c r="F64" s="26" t="s">
        <v>70</v>
      </c>
      <c r="G64" s="24"/>
      <c r="H64" s="24"/>
      <c r="I64" s="24"/>
      <c r="J64" s="24"/>
      <c r="K64" s="24"/>
      <c r="L64" s="24"/>
      <c r="M64" s="24"/>
      <c r="N64" s="24"/>
      <c r="R64" s="116" t="s">
        <v>32</v>
      </c>
      <c r="S64" s="99"/>
      <c r="T64" s="113"/>
      <c r="U64" s="99"/>
      <c r="V64" s="99"/>
      <c r="W64" s="99"/>
      <c r="X64" s="99"/>
      <c r="Y64" s="99"/>
      <c r="Z64" s="99"/>
      <c r="AA64" s="99"/>
    </row>
    <row r="65" spans="1:27" x14ac:dyDescent="0.2">
      <c r="A65" s="44" t="s">
        <v>23</v>
      </c>
      <c r="B65" s="44"/>
      <c r="C65" s="59"/>
      <c r="D65" s="60">
        <v>3.4799999999999998E-2</v>
      </c>
      <c r="E65" s="45"/>
      <c r="F65" s="26" t="s">
        <v>71</v>
      </c>
      <c r="G65" s="24"/>
      <c r="H65" s="24"/>
      <c r="I65" s="24"/>
      <c r="J65" s="24"/>
      <c r="K65" s="24"/>
      <c r="L65" s="24"/>
      <c r="M65" s="24"/>
      <c r="N65" s="24"/>
      <c r="R65" s="102" t="s">
        <v>56</v>
      </c>
      <c r="S65" s="99"/>
      <c r="T65" s="99"/>
      <c r="U65" s="99"/>
      <c r="V65" s="99"/>
      <c r="W65" s="99"/>
      <c r="X65" s="99"/>
      <c r="Y65" s="99"/>
      <c r="Z65" s="99"/>
      <c r="AA65" s="99"/>
    </row>
    <row r="66" spans="1:27" ht="15.75" thickBot="1" x14ac:dyDescent="0.25">
      <c r="A66" s="59" t="s">
        <v>24</v>
      </c>
      <c r="B66" s="44"/>
      <c r="C66" s="44"/>
      <c r="D66" s="42">
        <f>SUM(D64:D65)</f>
        <v>0.10249999999999999</v>
      </c>
      <c r="E66" s="45"/>
      <c r="F66" s="26" t="s">
        <v>73</v>
      </c>
      <c r="G66" s="24"/>
      <c r="H66" s="24"/>
      <c r="I66" s="24"/>
      <c r="J66" s="24"/>
      <c r="K66" s="24"/>
      <c r="L66" s="24"/>
      <c r="M66" s="24"/>
      <c r="N66" s="24"/>
      <c r="R66" s="98"/>
      <c r="S66" s="99"/>
      <c r="T66" s="99"/>
      <c r="U66" s="99"/>
      <c r="V66" s="99"/>
      <c r="W66" s="99"/>
      <c r="X66" s="99"/>
      <c r="Y66" s="99"/>
      <c r="Z66" s="99"/>
      <c r="AA66" s="99"/>
    </row>
    <row r="67" spans="1:27" ht="15.75" thickTop="1" x14ac:dyDescent="0.2">
      <c r="A67" s="44"/>
      <c r="B67" s="44"/>
      <c r="C67" s="44"/>
      <c r="D67" s="43"/>
      <c r="E67" s="45"/>
      <c r="F67" s="10" t="s">
        <v>72</v>
      </c>
      <c r="G67" s="24"/>
      <c r="H67" s="24"/>
      <c r="I67" s="24"/>
      <c r="J67" s="24"/>
      <c r="K67" s="24"/>
      <c r="L67" s="24"/>
      <c r="M67" s="24"/>
      <c r="N67" s="24"/>
      <c r="R67" s="114" t="s">
        <v>57</v>
      </c>
      <c r="S67" s="99"/>
      <c r="T67" s="99"/>
      <c r="U67" s="99"/>
      <c r="V67" s="99"/>
      <c r="W67" s="99"/>
      <c r="X67" s="99"/>
      <c r="Y67" s="99"/>
      <c r="Z67" s="99"/>
      <c r="AA67" s="99"/>
    </row>
    <row r="68" spans="1:27" x14ac:dyDescent="0.2">
      <c r="A68" s="59" t="s">
        <v>149</v>
      </c>
      <c r="B68" s="44"/>
      <c r="C68" s="46"/>
      <c r="D68" s="120">
        <v>1.4999999999999999E-2</v>
      </c>
      <c r="E68" s="45"/>
      <c r="G68" s="24"/>
      <c r="H68" s="24"/>
      <c r="I68" s="24"/>
      <c r="J68" s="21"/>
      <c r="K68" s="24"/>
      <c r="L68" s="24"/>
      <c r="M68" s="24"/>
      <c r="N68" s="24"/>
      <c r="R68" s="102" t="s">
        <v>123</v>
      </c>
      <c r="S68" s="99"/>
      <c r="T68" s="99"/>
      <c r="U68" s="99"/>
      <c r="V68" s="99"/>
      <c r="W68" s="99"/>
      <c r="X68" s="99"/>
      <c r="Y68" s="99"/>
      <c r="Z68" s="99"/>
      <c r="AA68" s="99"/>
    </row>
    <row r="69" spans="1:27" x14ac:dyDescent="0.2">
      <c r="A69" s="54"/>
      <c r="B69" s="68"/>
      <c r="C69" s="69"/>
      <c r="E69" s="45"/>
      <c r="F69" s="26" t="s">
        <v>68</v>
      </c>
      <c r="G69" s="24"/>
      <c r="H69" s="24"/>
      <c r="I69" s="24"/>
      <c r="J69" s="61"/>
      <c r="K69" s="24"/>
      <c r="L69" s="24"/>
      <c r="M69" s="24"/>
      <c r="N69" s="24"/>
      <c r="R69" s="114" t="s">
        <v>22</v>
      </c>
      <c r="S69" s="99"/>
      <c r="T69" s="99"/>
      <c r="U69" s="99"/>
      <c r="V69" s="99"/>
      <c r="W69" s="99"/>
      <c r="X69" s="99"/>
      <c r="Y69" s="99"/>
      <c r="Z69" s="99"/>
      <c r="AA69" s="99"/>
    </row>
    <row r="70" spans="1:27" ht="15.75" thickBot="1" x14ac:dyDescent="0.25">
      <c r="A70" s="86"/>
      <c r="B70" s="86"/>
      <c r="C70" s="86"/>
      <c r="D70" s="86"/>
      <c r="E70" s="36"/>
      <c r="F70" s="62"/>
      <c r="G70" s="30"/>
      <c r="H70" s="30"/>
      <c r="I70" s="30"/>
      <c r="J70" s="63"/>
      <c r="K70" s="30"/>
      <c r="L70" s="30"/>
      <c r="M70" s="30"/>
      <c r="N70" s="30"/>
      <c r="R70" s="114" t="s">
        <v>23</v>
      </c>
      <c r="S70" s="99"/>
      <c r="T70" s="99"/>
      <c r="U70" s="99"/>
      <c r="V70" s="99"/>
      <c r="W70" s="99"/>
      <c r="X70" s="99"/>
      <c r="Y70" s="99"/>
      <c r="Z70" s="99"/>
      <c r="AA70" s="99"/>
    </row>
    <row r="71" spans="1:27" ht="15" customHeight="1" thickTop="1" x14ac:dyDescent="0.2">
      <c r="A71" s="8"/>
      <c r="B71" s="8"/>
      <c r="C71" s="8"/>
      <c r="D71" s="8"/>
      <c r="E71" s="3"/>
      <c r="F71" s="6"/>
      <c r="G71" s="6"/>
      <c r="H71" s="6"/>
      <c r="I71" s="6"/>
      <c r="J71" s="6"/>
      <c r="K71" s="6"/>
      <c r="L71" s="6"/>
      <c r="M71" s="6"/>
      <c r="N71" s="6"/>
      <c r="R71" s="102" t="s">
        <v>124</v>
      </c>
      <c r="S71" s="99"/>
      <c r="T71" s="99"/>
      <c r="U71" s="99"/>
      <c r="V71" s="99"/>
      <c r="W71" s="99"/>
      <c r="X71" s="99"/>
      <c r="Y71" s="99"/>
      <c r="Z71" s="99"/>
      <c r="AA71" s="99"/>
    </row>
    <row r="72" spans="1:27" x14ac:dyDescent="0.2">
      <c r="E72" s="7"/>
      <c r="G72" s="6"/>
      <c r="H72" s="6"/>
      <c r="I72" s="6"/>
      <c r="J72" s="6"/>
      <c r="K72" s="6"/>
      <c r="L72" s="6"/>
      <c r="M72" s="6"/>
      <c r="N72" s="1"/>
      <c r="R72" s="98"/>
      <c r="S72" s="99"/>
      <c r="T72" s="99"/>
      <c r="U72" s="99"/>
      <c r="V72" s="99"/>
      <c r="W72" s="99"/>
      <c r="X72" s="99"/>
      <c r="Y72" s="99"/>
      <c r="Z72" s="99"/>
      <c r="AA72" s="99"/>
    </row>
    <row r="73" spans="1:27" x14ac:dyDescent="0.2">
      <c r="E73" s="39"/>
      <c r="F73" s="6"/>
      <c r="G73" s="8"/>
      <c r="H73" s="8"/>
      <c r="I73" s="8"/>
      <c r="R73" s="98"/>
      <c r="S73" s="99"/>
      <c r="T73" s="99"/>
      <c r="U73" s="99"/>
      <c r="V73" s="99"/>
      <c r="W73" s="99"/>
      <c r="X73" s="99"/>
      <c r="Y73" s="99"/>
      <c r="Z73" s="99"/>
      <c r="AA73" s="99"/>
    </row>
    <row r="74" spans="1:27" x14ac:dyDescent="0.2">
      <c r="E74" s="8"/>
      <c r="R74" s="98"/>
      <c r="S74" s="99"/>
      <c r="T74" s="99"/>
      <c r="U74" s="99"/>
      <c r="V74" s="99"/>
      <c r="W74" s="99"/>
      <c r="X74" s="99"/>
      <c r="Y74" s="99"/>
      <c r="Z74" s="99"/>
      <c r="AA74" s="99"/>
    </row>
    <row r="75" spans="1:27" x14ac:dyDescent="0.2">
      <c r="R75" s="98"/>
      <c r="S75" s="99"/>
      <c r="T75" s="99"/>
      <c r="U75" s="99"/>
      <c r="V75" s="99"/>
      <c r="W75" s="99"/>
      <c r="X75" s="99"/>
      <c r="Y75" s="99"/>
      <c r="Z75" s="99"/>
      <c r="AA75" s="99"/>
    </row>
    <row r="76" spans="1:27" x14ac:dyDescent="0.2">
      <c r="R76" s="98"/>
      <c r="S76" s="99"/>
      <c r="T76" s="99"/>
      <c r="U76" s="99"/>
      <c r="V76" s="99"/>
      <c r="W76" s="99"/>
      <c r="X76" s="99"/>
      <c r="Y76" s="99"/>
      <c r="Z76" s="99"/>
      <c r="AA76" s="99"/>
    </row>
    <row r="77" spans="1:27" x14ac:dyDescent="0.2">
      <c r="R77" s="98"/>
      <c r="S77" s="99"/>
      <c r="T77" s="99"/>
      <c r="U77" s="99"/>
      <c r="V77" s="99"/>
      <c r="W77" s="99"/>
      <c r="X77" s="99"/>
      <c r="Y77" s="99"/>
      <c r="Z77" s="99"/>
      <c r="AA77" s="99"/>
    </row>
    <row r="78" spans="1:27" x14ac:dyDescent="0.2">
      <c r="R78" s="98"/>
      <c r="S78" s="99"/>
      <c r="T78" s="99"/>
      <c r="U78" s="99"/>
      <c r="V78" s="99"/>
      <c r="W78" s="99"/>
      <c r="X78" s="99"/>
      <c r="Y78" s="99"/>
      <c r="Z78" s="99"/>
      <c r="AA78" s="99"/>
    </row>
    <row r="79" spans="1:27" x14ac:dyDescent="0.2">
      <c r="R79" s="98"/>
      <c r="S79" s="99"/>
      <c r="T79" s="99"/>
      <c r="U79" s="99"/>
      <c r="V79" s="99"/>
      <c r="W79" s="99"/>
      <c r="X79" s="99"/>
      <c r="Y79" s="99"/>
      <c r="Z79" s="99"/>
      <c r="AA79" s="99"/>
    </row>
    <row r="80" spans="1:27" x14ac:dyDescent="0.2">
      <c r="R80" s="98"/>
      <c r="S80" s="99"/>
      <c r="T80" s="99"/>
      <c r="U80" s="99"/>
      <c r="V80" s="99"/>
      <c r="W80" s="99"/>
      <c r="X80" s="99"/>
      <c r="Y80" s="99"/>
      <c r="Z80" s="99"/>
      <c r="AA80" s="99"/>
    </row>
    <row r="81" spans="18:27" x14ac:dyDescent="0.2">
      <c r="R81" s="98"/>
      <c r="S81" s="99"/>
      <c r="T81" s="99"/>
      <c r="U81" s="99"/>
      <c r="V81" s="99"/>
      <c r="W81" s="99"/>
      <c r="X81" s="99"/>
      <c r="Y81" s="99"/>
      <c r="Z81" s="99"/>
      <c r="AA81" s="99"/>
    </row>
    <row r="82" spans="18:27" x14ac:dyDescent="0.2">
      <c r="R82" s="98"/>
      <c r="S82" s="99"/>
      <c r="T82" s="99"/>
      <c r="U82" s="99"/>
      <c r="V82" s="99"/>
      <c r="W82" s="99"/>
      <c r="X82" s="99"/>
      <c r="Y82" s="99"/>
      <c r="Z82" s="99"/>
      <c r="AA82" s="99"/>
    </row>
    <row r="83" spans="18:27" x14ac:dyDescent="0.2">
      <c r="R83" s="98"/>
      <c r="S83" s="99"/>
      <c r="T83" s="99"/>
      <c r="U83" s="99"/>
      <c r="V83" s="99"/>
      <c r="W83" s="99"/>
      <c r="X83" s="99"/>
      <c r="Y83" s="99"/>
      <c r="Z83" s="99"/>
      <c r="AA83" s="99"/>
    </row>
    <row r="84" spans="18:27" x14ac:dyDescent="0.2">
      <c r="R84" s="98"/>
      <c r="S84" s="99"/>
      <c r="T84" s="99"/>
      <c r="U84" s="99"/>
      <c r="V84" s="99"/>
      <c r="W84" s="99"/>
      <c r="X84" s="99"/>
      <c r="Y84" s="99"/>
      <c r="Z84" s="99"/>
      <c r="AA84" s="99"/>
    </row>
    <row r="85" spans="18:27" x14ac:dyDescent="0.2">
      <c r="R85" s="98"/>
      <c r="S85" s="99"/>
      <c r="T85" s="99"/>
      <c r="U85" s="99"/>
      <c r="V85" s="99"/>
      <c r="W85" s="99"/>
      <c r="X85" s="99"/>
      <c r="Y85" s="99"/>
      <c r="Z85" s="99"/>
      <c r="AA85" s="99"/>
    </row>
  </sheetData>
  <mergeCells count="8">
    <mergeCell ref="S28:V29"/>
    <mergeCell ref="B36:N36"/>
    <mergeCell ref="F55:N55"/>
    <mergeCell ref="L1:N1"/>
    <mergeCell ref="P1:Q4"/>
    <mergeCell ref="R1:T1"/>
    <mergeCell ref="A3:A4"/>
    <mergeCell ref="B3:N3"/>
  </mergeCells>
  <pageMargins left="1" right="0.5" top="0.25" bottom="0.25" header="0.5" footer="0.25"/>
  <pageSetup scale="50" orientation="landscape" r:id="rId1"/>
  <headerFooter alignWithMargins="0">
    <oddFooter>&amp;L&amp;8&amp;Z&amp;F&amp;R&amp;8Report Run &amp;D</oddFooter>
  </headerFooter>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85"/>
  <sheetViews>
    <sheetView showOutlineSymbols="0" topLeftCell="A12" zoomScale="87" zoomScaleNormal="87" workbookViewId="0">
      <selection activeCell="J30" sqref="J30"/>
    </sheetView>
  </sheetViews>
  <sheetFormatPr defaultColWidth="8.77734375" defaultRowHeight="15" x14ac:dyDescent="0.2"/>
  <cols>
    <col min="1" max="1" width="54.5546875" style="37" customWidth="1"/>
    <col min="2" max="2" width="12.77734375" style="37" customWidth="1"/>
    <col min="3" max="3" width="3.77734375" style="37" customWidth="1"/>
    <col min="4" max="4" width="12.77734375" style="37" customWidth="1"/>
    <col min="5" max="5" width="3.88671875" style="37" customWidth="1"/>
    <col min="6" max="6" width="12.77734375" style="37" customWidth="1"/>
    <col min="7" max="7" width="3.77734375" style="37" customWidth="1"/>
    <col min="8" max="8" width="12.77734375" style="37" customWidth="1"/>
    <col min="9" max="9" width="3.77734375" style="37" customWidth="1"/>
    <col min="10" max="10" width="12.77734375" style="37" customWidth="1"/>
    <col min="11" max="11" width="3.77734375" style="37" customWidth="1"/>
    <col min="12" max="12" width="12.77734375" style="37" customWidth="1"/>
    <col min="13" max="13" width="3.77734375" style="37" customWidth="1"/>
    <col min="14" max="14" width="12.77734375" style="37" customWidth="1"/>
    <col min="15" max="15" width="4.5546875" style="137" customWidth="1"/>
    <col min="16" max="16" width="11.109375" style="129" bestFit="1" customWidth="1"/>
    <col min="17" max="17" width="27.88671875" style="10" bestFit="1" customWidth="1"/>
    <col min="18" max="18" width="10.6640625" style="10" bestFit="1" customWidth="1"/>
    <col min="19" max="19" width="8.77734375" style="37"/>
    <col min="20" max="20" width="9" style="37" bestFit="1" customWidth="1"/>
    <col min="21" max="16384" width="8.77734375" style="37"/>
  </cols>
  <sheetData>
    <row r="1" spans="1:254" ht="58.5" customHeight="1" thickBot="1" x14ac:dyDescent="0.3">
      <c r="A1" s="77" t="s">
        <v>31</v>
      </c>
      <c r="B1" s="118"/>
      <c r="C1" s="118"/>
      <c r="D1" s="118"/>
      <c r="E1" s="119" t="s">
        <v>0</v>
      </c>
      <c r="F1" s="118"/>
      <c r="G1" s="118"/>
      <c r="H1" s="118"/>
      <c r="I1" s="118"/>
      <c r="J1" s="118"/>
      <c r="K1" s="118"/>
      <c r="L1" s="175">
        <v>42551</v>
      </c>
      <c r="M1" s="175"/>
      <c r="N1" s="175"/>
      <c r="O1" s="136"/>
      <c r="P1" s="176" t="s">
        <v>115</v>
      </c>
      <c r="Q1" s="176"/>
      <c r="R1" s="177" t="s">
        <v>83</v>
      </c>
      <c r="S1" s="178"/>
      <c r="T1" s="179"/>
      <c r="U1" s="99"/>
      <c r="V1" s="99"/>
      <c r="W1" s="99"/>
      <c r="X1" s="99"/>
      <c r="Y1" s="99"/>
      <c r="Z1" s="99"/>
      <c r="AA1" s="99"/>
    </row>
    <row r="2" spans="1:254" ht="10.5" customHeight="1" thickTop="1" x14ac:dyDescent="0.2">
      <c r="A2" s="71"/>
      <c r="B2" s="70"/>
      <c r="C2" s="70"/>
      <c r="D2" s="70"/>
      <c r="E2" s="72"/>
      <c r="F2" s="72"/>
      <c r="G2" s="72"/>
      <c r="H2" s="72"/>
      <c r="I2" s="70"/>
      <c r="J2" s="72"/>
      <c r="K2" s="72"/>
      <c r="L2" s="72"/>
      <c r="M2" s="72"/>
      <c r="N2" s="73"/>
      <c r="P2" s="176"/>
      <c r="Q2" s="176"/>
      <c r="R2" s="98"/>
      <c r="S2" s="99"/>
      <c r="T2" s="99"/>
      <c r="U2" s="99"/>
      <c r="V2" s="99"/>
      <c r="W2" s="99"/>
      <c r="X2" s="99"/>
      <c r="Y2" s="99"/>
      <c r="Z2" s="99"/>
      <c r="AA2" s="99"/>
    </row>
    <row r="3" spans="1:254" s="75" customFormat="1" ht="15.75" x14ac:dyDescent="0.2">
      <c r="A3" s="169" t="s">
        <v>3</v>
      </c>
      <c r="B3" s="170" t="s">
        <v>1</v>
      </c>
      <c r="C3" s="170"/>
      <c r="D3" s="170"/>
      <c r="E3" s="170"/>
      <c r="F3" s="170"/>
      <c r="G3" s="170"/>
      <c r="H3" s="170"/>
      <c r="I3" s="170"/>
      <c r="J3" s="170"/>
      <c r="K3" s="170"/>
      <c r="L3" s="170"/>
      <c r="M3" s="170"/>
      <c r="N3" s="170"/>
      <c r="O3" s="138"/>
      <c r="P3" s="176"/>
      <c r="Q3" s="176"/>
      <c r="R3" s="102" t="s">
        <v>74</v>
      </c>
      <c r="S3" s="99"/>
      <c r="T3" s="100"/>
      <c r="U3" s="100"/>
      <c r="V3" s="100"/>
      <c r="W3" s="100"/>
      <c r="X3" s="100"/>
      <c r="Y3" s="100"/>
      <c r="Z3" s="100"/>
      <c r="AA3" s="100"/>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c r="IR3" s="74"/>
      <c r="IS3" s="74"/>
      <c r="IT3" s="74"/>
    </row>
    <row r="4" spans="1:254" ht="16.149999999999999" customHeight="1" x14ac:dyDescent="0.2">
      <c r="A4" s="169"/>
      <c r="B4" s="14" t="s">
        <v>2</v>
      </c>
      <c r="C4" s="15"/>
      <c r="D4" s="14">
        <v>2016</v>
      </c>
      <c r="E4" s="16"/>
      <c r="F4" s="14">
        <v>2017</v>
      </c>
      <c r="G4" s="16"/>
      <c r="H4" s="14">
        <v>2018</v>
      </c>
      <c r="I4" s="17"/>
      <c r="J4" s="14">
        <v>2019</v>
      </c>
      <c r="K4" s="17"/>
      <c r="L4" s="14">
        <v>2020</v>
      </c>
      <c r="M4" s="17"/>
      <c r="N4" s="14">
        <v>2021</v>
      </c>
      <c r="O4" s="139"/>
      <c r="P4" s="176"/>
      <c r="Q4" s="176"/>
      <c r="R4" s="103" t="s">
        <v>141</v>
      </c>
      <c r="S4" s="104"/>
      <c r="T4" s="101"/>
      <c r="U4" s="101"/>
      <c r="V4" s="101"/>
      <c r="W4" s="101"/>
      <c r="X4" s="101"/>
      <c r="Y4" s="101"/>
      <c r="Z4" s="101"/>
      <c r="AA4" s="101"/>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row>
    <row r="5" spans="1:254" ht="15.75" x14ac:dyDescent="0.25">
      <c r="A5" s="87" t="s">
        <v>33</v>
      </c>
      <c r="B5" s="38"/>
      <c r="C5" s="38"/>
      <c r="D5" s="38"/>
      <c r="E5" s="38"/>
      <c r="F5" s="38"/>
      <c r="G5" s="38"/>
      <c r="H5" s="38"/>
      <c r="I5" s="38"/>
      <c r="J5" s="38"/>
      <c r="K5" s="38"/>
      <c r="L5" s="38"/>
      <c r="M5" s="38"/>
      <c r="N5" s="38"/>
      <c r="P5" s="158">
        <v>19364000</v>
      </c>
      <c r="Q5" s="152" t="s">
        <v>97</v>
      </c>
      <c r="R5" s="98" t="s">
        <v>75</v>
      </c>
      <c r="S5" s="104"/>
      <c r="T5" s="99"/>
      <c r="U5" s="99"/>
      <c r="V5" s="99"/>
      <c r="W5" s="99"/>
      <c r="X5" s="99"/>
      <c r="Y5" s="99"/>
      <c r="Z5" s="99"/>
      <c r="AA5" s="99"/>
    </row>
    <row r="6" spans="1:254" ht="16.149999999999999" customHeight="1" x14ac:dyDescent="0.2">
      <c r="A6" s="24" t="s">
        <v>12</v>
      </c>
      <c r="B6" s="23">
        <f t="shared" ref="B6:B11" si="0">SUM(D6+F6+H6+J6+L6+N6)</f>
        <v>14154000</v>
      </c>
      <c r="C6" s="22"/>
      <c r="D6" s="21">
        <v>14154000</v>
      </c>
      <c r="E6" s="21"/>
      <c r="F6" s="23">
        <v>0</v>
      </c>
      <c r="G6" s="24"/>
      <c r="H6" s="23">
        <v>0</v>
      </c>
      <c r="I6" s="24"/>
      <c r="J6" s="23">
        <v>0</v>
      </c>
      <c r="K6" s="24"/>
      <c r="L6" s="23">
        <v>0</v>
      </c>
      <c r="M6" s="21"/>
      <c r="N6" s="23">
        <v>0</v>
      </c>
      <c r="O6" s="140"/>
      <c r="P6" s="149">
        <v>0</v>
      </c>
      <c r="Q6" s="127" t="s">
        <v>98</v>
      </c>
      <c r="R6" s="105">
        <v>19364000</v>
      </c>
      <c r="S6" s="104"/>
      <c r="T6" s="104"/>
      <c r="U6" s="104"/>
      <c r="V6" s="104"/>
      <c r="W6" s="104"/>
      <c r="X6" s="104"/>
      <c r="Y6" s="104"/>
      <c r="Z6" s="104"/>
      <c r="AA6" s="104"/>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row>
    <row r="7" spans="1:254" ht="16.149999999999999" customHeight="1" x14ac:dyDescent="0.2">
      <c r="A7" s="24" t="s">
        <v>14</v>
      </c>
      <c r="B7" s="23">
        <f t="shared" si="0"/>
        <v>0</v>
      </c>
      <c r="C7" s="24"/>
      <c r="D7" s="21">
        <v>0</v>
      </c>
      <c r="E7" s="21"/>
      <c r="F7" s="23">
        <v>0</v>
      </c>
      <c r="G7" s="24"/>
      <c r="H7" s="23">
        <v>0</v>
      </c>
      <c r="I7" s="24"/>
      <c r="J7" s="23">
        <v>0</v>
      </c>
      <c r="K7" s="24"/>
      <c r="L7" s="23">
        <v>0</v>
      </c>
      <c r="M7" s="21"/>
      <c r="N7" s="23">
        <v>0</v>
      </c>
      <c r="O7" s="140"/>
      <c r="P7" s="124">
        <f>P5+P6</f>
        <v>19364000</v>
      </c>
      <c r="Q7" s="127"/>
      <c r="R7" s="106">
        <v>200000</v>
      </c>
      <c r="S7" s="104" t="s">
        <v>92</v>
      </c>
      <c r="T7" s="104"/>
      <c r="U7" s="104"/>
      <c r="V7" s="104"/>
      <c r="W7" s="104"/>
      <c r="X7" s="104"/>
      <c r="Y7" s="104"/>
      <c r="Z7" s="104"/>
      <c r="AA7" s="104"/>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row>
    <row r="8" spans="1:254" ht="16.149999999999999" customHeight="1" x14ac:dyDescent="0.2">
      <c r="A8" s="24" t="s">
        <v>10</v>
      </c>
      <c r="B8" s="23">
        <f t="shared" si="0"/>
        <v>3000000</v>
      </c>
      <c r="C8" s="24"/>
      <c r="D8" s="21">
        <v>1500000</v>
      </c>
      <c r="E8" s="38"/>
      <c r="F8" s="21">
        <v>1500000</v>
      </c>
      <c r="G8" s="24"/>
      <c r="H8" s="21">
        <v>0</v>
      </c>
      <c r="I8" s="24"/>
      <c r="J8" s="21">
        <v>0</v>
      </c>
      <c r="K8" s="24"/>
      <c r="L8" s="21">
        <v>0</v>
      </c>
      <c r="M8" s="24"/>
      <c r="N8" s="21">
        <v>0</v>
      </c>
      <c r="O8" s="140"/>
      <c r="P8" s="149">
        <v>0</v>
      </c>
      <c r="Q8" s="127" t="s">
        <v>131</v>
      </c>
      <c r="R8" s="106">
        <v>4925000</v>
      </c>
      <c r="S8" s="104" t="s">
        <v>82</v>
      </c>
      <c r="T8" s="104"/>
      <c r="U8" s="104"/>
      <c r="V8" s="104"/>
      <c r="W8" s="104"/>
      <c r="X8" s="104"/>
      <c r="Y8" s="104"/>
      <c r="Z8" s="104"/>
      <c r="AA8" s="104"/>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row>
    <row r="9" spans="1:254" ht="16.149999999999999" customHeight="1" x14ac:dyDescent="0.2">
      <c r="A9" s="24" t="s">
        <v>122</v>
      </c>
      <c r="B9" s="23">
        <f t="shared" si="0"/>
        <v>0</v>
      </c>
      <c r="C9" s="24"/>
      <c r="D9" s="21">
        <v>0</v>
      </c>
      <c r="E9" s="38"/>
      <c r="F9" s="21">
        <v>0</v>
      </c>
      <c r="G9" s="24"/>
      <c r="H9" s="21">
        <v>0</v>
      </c>
      <c r="I9" s="24"/>
      <c r="J9" s="21">
        <v>0</v>
      </c>
      <c r="K9" s="24"/>
      <c r="L9" s="21">
        <v>0</v>
      </c>
      <c r="M9" s="24"/>
      <c r="N9" s="21">
        <v>0</v>
      </c>
      <c r="O9" s="140"/>
      <c r="P9" s="149">
        <v>-200000</v>
      </c>
      <c r="Q9" s="127" t="s">
        <v>132</v>
      </c>
      <c r="R9" s="10">
        <v>0</v>
      </c>
      <c r="S9" s="37" t="s">
        <v>90</v>
      </c>
      <c r="T9" s="104"/>
      <c r="U9" s="104"/>
      <c r="V9" s="104"/>
      <c r="W9" s="104"/>
      <c r="X9" s="104"/>
      <c r="Y9" s="104"/>
      <c r="Z9" s="104"/>
      <c r="AA9" s="104"/>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row>
    <row r="10" spans="1:254" ht="16.149999999999999" customHeight="1" x14ac:dyDescent="0.2">
      <c r="A10" s="24" t="s">
        <v>143</v>
      </c>
      <c r="B10" s="23">
        <f t="shared" si="0"/>
        <v>0</v>
      </c>
      <c r="C10" s="24"/>
      <c r="D10" s="21">
        <v>0</v>
      </c>
      <c r="E10" s="38"/>
      <c r="F10" s="21">
        <v>0</v>
      </c>
      <c r="G10" s="24"/>
      <c r="H10" s="21">
        <v>0</v>
      </c>
      <c r="I10" s="24"/>
      <c r="J10" s="21">
        <v>0</v>
      </c>
      <c r="K10" s="24"/>
      <c r="L10" s="21">
        <v>0</v>
      </c>
      <c r="M10" s="24"/>
      <c r="N10" s="21">
        <v>0</v>
      </c>
      <c r="O10" s="140"/>
      <c r="P10" s="149">
        <v>-85000</v>
      </c>
      <c r="Q10" s="128" t="s">
        <v>103</v>
      </c>
      <c r="T10" s="104"/>
      <c r="U10" s="104"/>
      <c r="V10" s="104"/>
      <c r="W10" s="104"/>
      <c r="X10" s="104"/>
      <c r="Y10" s="104"/>
      <c r="Z10" s="104"/>
      <c r="AA10" s="104"/>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row>
    <row r="11" spans="1:254" ht="16.149999999999999" customHeight="1" x14ac:dyDescent="0.2">
      <c r="A11" s="24" t="s">
        <v>45</v>
      </c>
      <c r="B11" s="23">
        <f t="shared" si="0"/>
        <v>400000</v>
      </c>
      <c r="C11" s="24"/>
      <c r="D11" s="21">
        <v>200000</v>
      </c>
      <c r="E11" s="38"/>
      <c r="F11" s="21">
        <v>200000</v>
      </c>
      <c r="G11" s="24"/>
      <c r="H11" s="21">
        <v>0</v>
      </c>
      <c r="I11" s="24"/>
      <c r="J11" s="21">
        <v>0</v>
      </c>
      <c r="K11" s="24"/>
      <c r="L11" s="21">
        <v>0</v>
      </c>
      <c r="M11" s="24"/>
      <c r="N11" s="21">
        <v>0</v>
      </c>
      <c r="O11" s="140"/>
      <c r="P11" s="149">
        <v>-4925000</v>
      </c>
      <c r="Q11" s="151" t="s">
        <v>135</v>
      </c>
      <c r="R11" s="10">
        <v>0</v>
      </c>
      <c r="S11" s="104" t="s">
        <v>91</v>
      </c>
      <c r="T11" s="104"/>
      <c r="U11" s="104"/>
      <c r="V11" s="104"/>
      <c r="W11" s="104"/>
      <c r="X11" s="104"/>
      <c r="Y11" s="104"/>
      <c r="Z11" s="104"/>
      <c r="AA11" s="104"/>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row>
    <row r="12" spans="1:254" ht="16.149999999999999" customHeight="1" thickBot="1" x14ac:dyDescent="0.3">
      <c r="A12" s="31" t="s">
        <v>27</v>
      </c>
      <c r="B12" s="4">
        <f>SUM(B6:B11)</f>
        <v>17554000</v>
      </c>
      <c r="C12" s="24"/>
      <c r="D12" s="4">
        <f>SUM(D6:D11)</f>
        <v>15854000</v>
      </c>
      <c r="E12" s="28"/>
      <c r="F12" s="4">
        <f>SUM(F6:F11)</f>
        <v>1700000</v>
      </c>
      <c r="G12" s="28"/>
      <c r="H12" s="4">
        <f>SUM(H6:H11)</f>
        <v>0</v>
      </c>
      <c r="I12" s="28"/>
      <c r="J12" s="4">
        <f>SUM(J6:J11)</f>
        <v>0</v>
      </c>
      <c r="K12" s="28"/>
      <c r="L12" s="4">
        <f>SUM(L6:L11)</f>
        <v>0</v>
      </c>
      <c r="M12" s="24"/>
      <c r="N12" s="4">
        <f>SUM(N6:N11)</f>
        <v>0</v>
      </c>
      <c r="O12" s="140"/>
      <c r="P12" s="153">
        <f>SUM(P7:P11)</f>
        <v>14154000</v>
      </c>
      <c r="Q12" s="154" t="s">
        <v>140</v>
      </c>
      <c r="R12" s="107">
        <f>R6-R7-R8</f>
        <v>14239000</v>
      </c>
      <c r="S12" s="108" t="s">
        <v>89</v>
      </c>
      <c r="T12" s="104"/>
      <c r="U12" s="104"/>
      <c r="V12" s="104"/>
      <c r="W12" s="104"/>
      <c r="X12" s="104"/>
      <c r="Y12" s="104"/>
      <c r="Z12" s="104"/>
      <c r="AA12" s="104"/>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row>
    <row r="13" spans="1:254" ht="15.75" thickTop="1" x14ac:dyDescent="0.2">
      <c r="A13" s="24"/>
      <c r="B13" s="9"/>
      <c r="C13" s="24"/>
      <c r="D13" s="9"/>
      <c r="E13" s="28"/>
      <c r="F13" s="9"/>
      <c r="G13" s="28"/>
      <c r="H13" s="9"/>
      <c r="I13" s="28"/>
      <c r="J13" s="9"/>
      <c r="K13" s="28"/>
      <c r="L13" s="9"/>
      <c r="M13" s="24"/>
      <c r="N13" s="9"/>
      <c r="O13" s="140"/>
      <c r="P13" s="124">
        <v>1000000</v>
      </c>
      <c r="Q13" s="127" t="s">
        <v>133</v>
      </c>
      <c r="R13" s="98" t="s">
        <v>54</v>
      </c>
      <c r="S13" s="104"/>
      <c r="T13" s="104"/>
      <c r="U13" s="104"/>
      <c r="V13" s="104"/>
      <c r="W13" s="104"/>
      <c r="X13" s="104"/>
      <c r="Y13" s="104"/>
      <c r="Z13" s="104"/>
      <c r="AA13" s="104"/>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row>
    <row r="14" spans="1:254" x14ac:dyDescent="0.2">
      <c r="A14" s="66" t="s">
        <v>34</v>
      </c>
      <c r="C14" s="24"/>
      <c r="D14" s="13">
        <f>D31-D20-D27</f>
        <v>32145000</v>
      </c>
      <c r="E14" s="28"/>
      <c r="F14" s="21"/>
      <c r="G14" s="28"/>
      <c r="H14" s="21"/>
      <c r="I14" s="28"/>
      <c r="J14" s="21"/>
      <c r="K14" s="28"/>
      <c r="L14" s="21"/>
      <c r="M14" s="24"/>
      <c r="N14" s="21"/>
      <c r="O14" s="141"/>
      <c r="P14" s="129">
        <v>1500000</v>
      </c>
      <c r="Q14" s="127" t="s">
        <v>129</v>
      </c>
      <c r="R14" s="109" t="s">
        <v>142</v>
      </c>
      <c r="S14" s="104"/>
      <c r="T14" s="104"/>
      <c r="U14" s="104"/>
      <c r="V14" s="104"/>
      <c r="W14" s="104"/>
      <c r="X14" s="104"/>
      <c r="Y14" s="104"/>
      <c r="Z14" s="104"/>
      <c r="AA14" s="104"/>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row>
    <row r="15" spans="1:254" ht="16.149999999999999" customHeight="1" x14ac:dyDescent="0.2">
      <c r="A15" s="24"/>
      <c r="B15" s="23"/>
      <c r="C15" s="24"/>
      <c r="D15" s="9"/>
      <c r="E15" s="28"/>
      <c r="F15" s="24"/>
      <c r="G15" s="21"/>
      <c r="H15" s="24"/>
      <c r="I15" s="24"/>
      <c r="J15" s="24"/>
      <c r="K15" s="24"/>
      <c r="L15" s="24"/>
      <c r="M15" s="24"/>
      <c r="N15" s="24"/>
      <c r="O15" s="140"/>
      <c r="P15" s="129">
        <v>200000</v>
      </c>
      <c r="Q15" s="10" t="s">
        <v>136</v>
      </c>
      <c r="R15" s="110" t="s">
        <v>44</v>
      </c>
      <c r="S15" s="104"/>
      <c r="T15" s="104"/>
      <c r="U15" s="104"/>
      <c r="V15" s="104"/>
      <c r="W15" s="104"/>
      <c r="X15" s="104"/>
      <c r="Y15" s="104"/>
      <c r="Z15" s="104"/>
      <c r="AA15" s="104"/>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row>
    <row r="16" spans="1:254" ht="16.149999999999999" customHeight="1" x14ac:dyDescent="0.25">
      <c r="A16" s="88" t="s">
        <v>35</v>
      </c>
      <c r="B16" s="24"/>
      <c r="C16" s="24"/>
      <c r="D16" s="38"/>
      <c r="E16" s="24"/>
      <c r="F16" s="24"/>
      <c r="G16" s="25"/>
      <c r="H16" s="24"/>
      <c r="I16" s="24"/>
      <c r="J16" s="24"/>
      <c r="K16" s="24"/>
      <c r="L16" s="24"/>
      <c r="M16" s="24"/>
      <c r="N16" s="24"/>
      <c r="O16" s="140"/>
      <c r="P16" s="149">
        <v>0</v>
      </c>
      <c r="Q16" s="128">
        <v>0</v>
      </c>
      <c r="R16" s="102" t="s">
        <v>126</v>
      </c>
      <c r="S16" s="104"/>
      <c r="T16" s="104"/>
      <c r="U16" s="104"/>
      <c r="V16" s="104"/>
      <c r="W16" s="104"/>
      <c r="X16" s="104"/>
      <c r="Y16" s="104"/>
      <c r="Z16" s="104"/>
      <c r="AA16" s="104"/>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row>
    <row r="17" spans="1:254" ht="16.149999999999999" customHeight="1" x14ac:dyDescent="0.2">
      <c r="A17" s="24" t="s">
        <v>13</v>
      </c>
      <c r="B17" s="23">
        <v>4925000</v>
      </c>
      <c r="C17" s="22"/>
      <c r="D17" s="21">
        <v>4925000</v>
      </c>
      <c r="E17" s="21"/>
      <c r="F17" s="23">
        <v>0</v>
      </c>
      <c r="G17" s="24"/>
      <c r="H17" s="23">
        <v>0</v>
      </c>
      <c r="I17" s="24"/>
      <c r="J17" s="23">
        <v>0</v>
      </c>
      <c r="K17" s="24"/>
      <c r="L17" s="23">
        <v>0</v>
      </c>
      <c r="M17" s="21"/>
      <c r="N17" s="23">
        <v>0</v>
      </c>
      <c r="O17" s="140"/>
      <c r="P17" s="156">
        <f>SUM(P12:P16)</f>
        <v>16854000</v>
      </c>
      <c r="Q17" s="157" t="s">
        <v>137</v>
      </c>
      <c r="R17" s="110"/>
      <c r="S17" s="104"/>
      <c r="T17" s="104"/>
      <c r="U17" s="104"/>
      <c r="V17" s="104"/>
      <c r="W17" s="104"/>
      <c r="X17" s="104"/>
      <c r="Y17" s="104"/>
      <c r="Z17" s="104"/>
      <c r="AA17" s="104"/>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row>
    <row r="18" spans="1:254" ht="16.149999999999999" customHeight="1" x14ac:dyDescent="0.2">
      <c r="A18" s="24" t="s">
        <v>15</v>
      </c>
      <c r="B18" s="23">
        <f>SUM(D18+F18+H18+J18+L18+N18)</f>
        <v>0</v>
      </c>
      <c r="C18" s="24"/>
      <c r="D18" s="21">
        <v>0</v>
      </c>
      <c r="E18" s="21"/>
      <c r="F18" s="23">
        <v>0</v>
      </c>
      <c r="G18" s="24"/>
      <c r="H18" s="23">
        <v>0</v>
      </c>
      <c r="I18" s="24"/>
      <c r="J18" s="23">
        <v>0</v>
      </c>
      <c r="K18" s="24"/>
      <c r="L18" s="23">
        <v>0</v>
      </c>
      <c r="M18" s="21"/>
      <c r="N18" s="23">
        <v>0</v>
      </c>
      <c r="O18" s="140"/>
      <c r="P18" s="129">
        <v>4925000</v>
      </c>
      <c r="Q18" s="159" t="s">
        <v>138</v>
      </c>
      <c r="R18" s="102" t="s">
        <v>79</v>
      </c>
      <c r="S18" s="104"/>
      <c r="T18" s="104"/>
      <c r="U18" s="104"/>
      <c r="V18" s="104"/>
      <c r="W18" s="104"/>
      <c r="X18" s="104"/>
      <c r="Y18" s="104"/>
      <c r="Z18" s="104"/>
      <c r="AA18" s="104"/>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row>
    <row r="19" spans="1:254" ht="16.149999999999999" customHeight="1" thickBot="1" x14ac:dyDescent="0.25">
      <c r="A19" s="31" t="s">
        <v>30</v>
      </c>
      <c r="B19" s="4">
        <f>B17+B18</f>
        <v>4925000</v>
      </c>
      <c r="C19" s="24"/>
      <c r="D19" s="4">
        <f>D17+D18</f>
        <v>4925000</v>
      </c>
      <c r="E19" s="28"/>
      <c r="F19" s="5">
        <f>SUM(F16:F18)</f>
        <v>0</v>
      </c>
      <c r="G19" s="28"/>
      <c r="H19" s="5">
        <f>SUM(H16:H18)</f>
        <v>0</v>
      </c>
      <c r="I19" s="28"/>
      <c r="J19" s="5">
        <f>SUM(J16:J18)</f>
        <v>0</v>
      </c>
      <c r="K19" s="28"/>
      <c r="L19" s="5">
        <f>SUM(L16:L18)</f>
        <v>0</v>
      </c>
      <c r="M19" s="24"/>
      <c r="N19" s="5">
        <f>SUM(N16:N18)</f>
        <v>0</v>
      </c>
      <c r="O19" s="140"/>
      <c r="P19" s="129">
        <v>3900000</v>
      </c>
      <c r="Q19" s="155" t="s">
        <v>139</v>
      </c>
      <c r="R19" s="110"/>
      <c r="S19" s="104"/>
      <c r="T19" s="104"/>
      <c r="U19" s="104"/>
      <c r="V19" s="104"/>
      <c r="W19" s="104"/>
      <c r="X19" s="104"/>
      <c r="Y19" s="104"/>
      <c r="Z19" s="104"/>
      <c r="AA19" s="104"/>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row>
    <row r="20" spans="1:254" ht="16.149999999999999" customHeight="1" thickTop="1" x14ac:dyDescent="0.2">
      <c r="A20" s="31" t="s">
        <v>36</v>
      </c>
      <c r="B20" s="9"/>
      <c r="C20" s="24"/>
      <c r="D20" s="13">
        <v>4925000</v>
      </c>
      <c r="E20" s="28"/>
      <c r="F20" s="21"/>
      <c r="G20" s="28"/>
      <c r="H20" s="21"/>
      <c r="I20" s="28"/>
      <c r="J20" s="21"/>
      <c r="K20" s="28"/>
      <c r="L20" s="21"/>
      <c r="M20" s="24"/>
      <c r="N20" s="21"/>
      <c r="O20" s="140"/>
      <c r="P20" s="153">
        <f>SUM(P17:P19)</f>
        <v>25679000</v>
      </c>
      <c r="Q20" s="160" t="s">
        <v>93</v>
      </c>
      <c r="R20" s="110"/>
      <c r="S20" s="104"/>
      <c r="T20" s="104"/>
      <c r="U20" s="104"/>
      <c r="V20" s="104"/>
      <c r="W20" s="104"/>
      <c r="X20" s="104"/>
      <c r="Y20" s="104"/>
      <c r="Z20" s="104"/>
      <c r="AA20" s="104"/>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row>
    <row r="21" spans="1:254" ht="16.149999999999999" customHeight="1" x14ac:dyDescent="0.2">
      <c r="A21" s="31"/>
      <c r="B21" s="9"/>
      <c r="C21" s="24"/>
      <c r="D21" s="13"/>
      <c r="E21" s="28"/>
      <c r="F21" s="21"/>
      <c r="G21" s="28"/>
      <c r="H21" s="21"/>
      <c r="I21" s="28"/>
      <c r="J21" s="21"/>
      <c r="K21" s="28"/>
      <c r="L21" s="21"/>
      <c r="M21" s="24"/>
      <c r="N21" s="21"/>
      <c r="O21" s="140"/>
      <c r="P21" s="149"/>
      <c r="Q21" s="127"/>
      <c r="R21" s="110"/>
      <c r="S21" s="104"/>
      <c r="T21" s="104"/>
      <c r="U21" s="104"/>
      <c r="V21" s="104"/>
      <c r="W21" s="104"/>
      <c r="X21" s="104"/>
      <c r="Y21" s="104"/>
      <c r="Z21" s="104"/>
      <c r="AA21" s="104"/>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row>
    <row r="22" spans="1:254" ht="16.149999999999999" customHeight="1" x14ac:dyDescent="0.25">
      <c r="A22" s="88" t="s">
        <v>37</v>
      </c>
      <c r="B22" s="24"/>
      <c r="C22" s="24"/>
      <c r="D22" s="38"/>
      <c r="E22" s="24"/>
      <c r="F22" s="24"/>
      <c r="G22" s="25"/>
      <c r="H22" s="24"/>
      <c r="I22" s="24"/>
      <c r="J22" s="24"/>
      <c r="K22" s="24"/>
      <c r="L22" s="24"/>
      <c r="M22" s="24"/>
      <c r="N22" s="24"/>
      <c r="O22" s="140"/>
      <c r="P22" s="161" t="s">
        <v>114</v>
      </c>
      <c r="Q22" s="127"/>
      <c r="R22" s="110"/>
      <c r="S22" s="104"/>
      <c r="T22" s="104"/>
      <c r="U22" s="104"/>
      <c r="V22" s="104"/>
      <c r="W22" s="104"/>
      <c r="X22" s="104"/>
      <c r="Y22" s="104"/>
      <c r="Z22" s="104"/>
      <c r="AA22" s="104"/>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row>
    <row r="23" spans="1:254" ht="16.149999999999999" customHeight="1" x14ac:dyDescent="0.2">
      <c r="A23" s="24" t="s">
        <v>38</v>
      </c>
      <c r="B23" s="23">
        <f>SUM(D23+F23+H23+J23+L23+N23)</f>
        <v>200000</v>
      </c>
      <c r="C23" s="22"/>
      <c r="D23" s="21">
        <v>200000</v>
      </c>
      <c r="E23" s="21"/>
      <c r="F23" s="23">
        <v>0</v>
      </c>
      <c r="G23" s="24"/>
      <c r="H23" s="23">
        <v>0</v>
      </c>
      <c r="I23" s="24"/>
      <c r="J23" s="23">
        <v>0</v>
      </c>
      <c r="K23" s="24"/>
      <c r="L23" s="23">
        <v>0</v>
      </c>
      <c r="M23" s="21"/>
      <c r="N23" s="23">
        <v>0</v>
      </c>
      <c r="O23" s="140"/>
      <c r="P23" s="161" t="s">
        <v>113</v>
      </c>
      <c r="Q23" s="127"/>
      <c r="R23" s="110"/>
      <c r="S23" s="104"/>
      <c r="T23" s="104"/>
      <c r="U23" s="104"/>
      <c r="V23" s="104"/>
      <c r="W23" s="104"/>
      <c r="X23" s="104"/>
      <c r="Y23" s="104"/>
      <c r="Z23" s="104"/>
      <c r="AA23" s="104"/>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row>
    <row r="24" spans="1:254" ht="16.149999999999999" customHeight="1" x14ac:dyDescent="0.2">
      <c r="A24" s="24" t="s">
        <v>134</v>
      </c>
      <c r="B24" s="23">
        <f>SUM(D24+F24+H24+J24+L24+N24)</f>
        <v>700000</v>
      </c>
      <c r="C24" s="22"/>
      <c r="D24" s="21">
        <v>700000</v>
      </c>
      <c r="E24" s="21"/>
      <c r="F24" s="23">
        <v>0</v>
      </c>
      <c r="G24" s="24"/>
      <c r="H24" s="23">
        <v>0</v>
      </c>
      <c r="I24" s="24"/>
      <c r="J24" s="23">
        <v>0</v>
      </c>
      <c r="K24" s="24"/>
      <c r="L24" s="23">
        <v>0</v>
      </c>
      <c r="M24" s="21"/>
      <c r="N24" s="23">
        <v>0</v>
      </c>
      <c r="O24" s="140"/>
      <c r="P24" s="161" t="s">
        <v>110</v>
      </c>
      <c r="Q24" s="127"/>
      <c r="R24" s="110"/>
      <c r="S24" s="104"/>
      <c r="T24" s="104"/>
      <c r="U24" s="104"/>
      <c r="V24" s="104"/>
      <c r="W24" s="104"/>
      <c r="X24" s="104"/>
      <c r="Y24" s="104"/>
      <c r="Z24" s="104"/>
      <c r="AA24" s="104"/>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row>
    <row r="25" spans="1:254" ht="16.149999999999999" customHeight="1" x14ac:dyDescent="0.2">
      <c r="A25" s="24" t="s">
        <v>84</v>
      </c>
      <c r="B25" s="23">
        <f>SUM(D25+F25+H25+J25+L25+N25)</f>
        <v>12000000</v>
      </c>
      <c r="C25" s="24"/>
      <c r="D25" s="21">
        <v>3000000</v>
      </c>
      <c r="E25" s="21"/>
      <c r="F25" s="23">
        <v>3000000</v>
      </c>
      <c r="G25" s="24"/>
      <c r="H25" s="23">
        <v>3000000</v>
      </c>
      <c r="I25" s="24"/>
      <c r="J25" s="23">
        <v>3000000</v>
      </c>
      <c r="K25" s="24"/>
      <c r="L25" s="23">
        <v>0</v>
      </c>
      <c r="M25" s="21"/>
      <c r="N25" s="23">
        <v>0</v>
      </c>
      <c r="O25" s="140"/>
      <c r="P25" s="161" t="s">
        <v>111</v>
      </c>
      <c r="Q25" s="37"/>
      <c r="R25" s="110"/>
      <c r="S25" s="104"/>
      <c r="T25" s="104"/>
      <c r="U25" s="104"/>
      <c r="V25" s="104"/>
      <c r="W25" s="104"/>
      <c r="X25" s="104"/>
      <c r="Y25" s="104"/>
      <c r="Z25" s="104"/>
      <c r="AA25" s="104"/>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row>
    <row r="26" spans="1:254" ht="16.5" thickBot="1" x14ac:dyDescent="0.3">
      <c r="A26" s="31" t="s">
        <v>88</v>
      </c>
      <c r="B26" s="4">
        <f>B23+B25</f>
        <v>12200000</v>
      </c>
      <c r="C26" s="24"/>
      <c r="D26" s="4">
        <f>SUM(D23:D25)</f>
        <v>3900000</v>
      </c>
      <c r="E26" s="28"/>
      <c r="F26" s="5">
        <f>SUM(F22:F25)</f>
        <v>3000000</v>
      </c>
      <c r="G26" s="28"/>
      <c r="H26" s="5">
        <f>SUM(H22:H25)</f>
        <v>3000000</v>
      </c>
      <c r="I26" s="28"/>
      <c r="J26" s="5">
        <f>SUM(J22:J25)</f>
        <v>3000000</v>
      </c>
      <c r="K26" s="28"/>
      <c r="L26" s="5">
        <f>SUM(L22:L25)</f>
        <v>0</v>
      </c>
      <c r="M26" s="24"/>
      <c r="N26" s="5">
        <f>SUM(N22:N25)</f>
        <v>0</v>
      </c>
      <c r="O26" s="141"/>
      <c r="P26" s="161" t="s">
        <v>112</v>
      </c>
      <c r="Q26" s="1"/>
      <c r="R26" s="115">
        <v>7840000</v>
      </c>
      <c r="S26" s="111" t="s">
        <v>128</v>
      </c>
      <c r="T26" s="104"/>
      <c r="U26" s="104"/>
      <c r="V26" s="104"/>
      <c r="W26" s="104"/>
      <c r="X26" s="104"/>
      <c r="Y26" s="104"/>
      <c r="Z26" s="104"/>
      <c r="AA26" s="104"/>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row>
    <row r="27" spans="1:254" ht="16.5" thickTop="1" x14ac:dyDescent="0.25">
      <c r="A27" s="31" t="s">
        <v>39</v>
      </c>
      <c r="B27" s="9"/>
      <c r="C27" s="24"/>
      <c r="D27" s="13">
        <v>7840000</v>
      </c>
      <c r="E27" s="28"/>
      <c r="F27" s="21"/>
      <c r="G27" s="28"/>
      <c r="H27" s="21"/>
      <c r="I27" s="28"/>
      <c r="J27" s="21"/>
      <c r="K27" s="28"/>
      <c r="L27" s="21"/>
      <c r="M27" s="24"/>
      <c r="N27" s="21"/>
      <c r="O27" s="141"/>
      <c r="P27" s="37"/>
      <c r="Q27" s="1"/>
      <c r="R27" s="110"/>
      <c r="S27" s="111" t="s">
        <v>51</v>
      </c>
      <c r="T27" s="104"/>
      <c r="U27" s="104"/>
      <c r="V27" s="104"/>
      <c r="W27" s="104"/>
      <c r="X27" s="104"/>
      <c r="Y27" s="104"/>
      <c r="Z27" s="104"/>
      <c r="AA27" s="104"/>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row>
    <row r="28" spans="1:254" ht="16.149999999999999" customHeight="1" x14ac:dyDescent="0.2">
      <c r="A28" s="24"/>
      <c r="B28" s="23"/>
      <c r="C28" s="24"/>
      <c r="D28" s="9"/>
      <c r="E28" s="28"/>
      <c r="F28" s="24"/>
      <c r="G28" s="21"/>
      <c r="H28" s="24"/>
      <c r="I28" s="24"/>
      <c r="J28" s="24"/>
      <c r="K28" s="24"/>
      <c r="L28" s="24"/>
      <c r="M28" s="24"/>
      <c r="N28" s="24"/>
      <c r="O28" s="140"/>
      <c r="P28" s="37"/>
      <c r="Q28" s="132"/>
      <c r="R28" s="110"/>
      <c r="S28" s="171" t="s">
        <v>60</v>
      </c>
      <c r="T28" s="171"/>
      <c r="U28" s="171"/>
      <c r="V28" s="171"/>
      <c r="W28" s="104"/>
      <c r="X28" s="104"/>
      <c r="Y28" s="104"/>
      <c r="Z28" s="104"/>
      <c r="AA28" s="104"/>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row>
    <row r="29" spans="1:254" ht="16.149999999999999" customHeight="1" thickBot="1" x14ac:dyDescent="0.25">
      <c r="A29" s="31" t="s">
        <v>40</v>
      </c>
      <c r="B29" s="20">
        <f>B12+B19+B26</f>
        <v>34679000</v>
      </c>
      <c r="C29" s="24"/>
      <c r="D29" s="11">
        <f>SUM(D12+D19+D26)</f>
        <v>24679000</v>
      </c>
      <c r="E29" s="28"/>
      <c r="F29" s="21"/>
      <c r="G29" s="29"/>
      <c r="H29" s="24"/>
      <c r="I29" s="24"/>
      <c r="J29" s="24"/>
      <c r="K29" s="24"/>
      <c r="L29" s="24"/>
      <c r="M29" s="24"/>
      <c r="N29" s="24"/>
      <c r="O29" s="140"/>
      <c r="P29" s="37"/>
      <c r="Q29" s="132"/>
      <c r="R29" s="110"/>
      <c r="S29" s="171"/>
      <c r="T29" s="171"/>
      <c r="U29" s="171"/>
      <c r="V29" s="171"/>
      <c r="W29" s="104"/>
      <c r="X29" s="104"/>
      <c r="Y29" s="104"/>
      <c r="Z29" s="104"/>
      <c r="AA29" s="104"/>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row>
    <row r="30" spans="1:254" ht="16.149999999999999" customHeight="1" thickTop="1" x14ac:dyDescent="0.2">
      <c r="A30" s="31"/>
      <c r="B30" s="91"/>
      <c r="C30" s="24"/>
      <c r="D30" s="13"/>
      <c r="E30" s="28"/>
      <c r="F30" s="21"/>
      <c r="G30" s="29"/>
      <c r="H30" s="24"/>
      <c r="I30" s="24"/>
      <c r="J30" s="24"/>
      <c r="K30" s="24"/>
      <c r="L30" s="24"/>
      <c r="M30" s="24"/>
      <c r="N30" s="24"/>
      <c r="O30" s="140"/>
      <c r="P30" s="37"/>
      <c r="Q30" s="132"/>
      <c r="R30" s="110"/>
      <c r="S30" s="104"/>
      <c r="T30" s="104"/>
      <c r="U30" s="104"/>
      <c r="V30" s="104"/>
      <c r="W30" s="104"/>
      <c r="X30" s="104"/>
      <c r="Y30" s="104"/>
      <c r="Z30" s="104"/>
      <c r="AA30" s="104"/>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row>
    <row r="31" spans="1:254" x14ac:dyDescent="0.2">
      <c r="A31" s="31" t="s">
        <v>96</v>
      </c>
      <c r="B31" s="89"/>
      <c r="C31" s="24"/>
      <c r="D31" s="89">
        <v>44910000</v>
      </c>
      <c r="E31" s="21"/>
      <c r="F31" s="23"/>
      <c r="G31" s="24"/>
      <c r="H31" s="23"/>
      <c r="I31" s="24"/>
      <c r="J31" s="23"/>
      <c r="K31" s="24"/>
      <c r="L31" s="23"/>
      <c r="M31" s="21"/>
      <c r="N31" s="23"/>
      <c r="O31" s="141"/>
      <c r="P31" s="37"/>
      <c r="Q31" s="1"/>
      <c r="R31" s="110"/>
      <c r="S31" s="104"/>
      <c r="T31" s="104"/>
      <c r="U31" s="104"/>
      <c r="V31" s="104"/>
      <c r="W31" s="104"/>
      <c r="X31" s="104"/>
      <c r="Y31" s="104"/>
      <c r="Z31" s="104"/>
      <c r="AA31" s="104"/>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row>
    <row r="32" spans="1:254" ht="16.149999999999999" customHeight="1" x14ac:dyDescent="0.2">
      <c r="A32" s="93" t="s">
        <v>93</v>
      </c>
      <c r="B32" s="23"/>
      <c r="C32" s="24"/>
      <c r="D32" s="95">
        <f>D12+D19+D26</f>
        <v>24679000</v>
      </c>
      <c r="E32" s="21"/>
      <c r="F32" s="23"/>
      <c r="G32" s="24"/>
      <c r="H32" s="23"/>
      <c r="I32" s="24"/>
      <c r="J32" s="23"/>
      <c r="K32" s="24"/>
      <c r="L32" s="23"/>
      <c r="M32" s="21"/>
      <c r="N32" s="23"/>
      <c r="O32" s="141"/>
      <c r="Q32" s="1"/>
      <c r="R32" s="102"/>
      <c r="S32" s="104"/>
      <c r="T32" s="104"/>
      <c r="U32" s="104"/>
      <c r="V32" s="104"/>
      <c r="W32" s="104"/>
      <c r="X32" s="104"/>
      <c r="Y32" s="104"/>
      <c r="Z32" s="104"/>
      <c r="AA32" s="104"/>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row>
    <row r="33" spans="1:254" s="75" customFormat="1" x14ac:dyDescent="0.2">
      <c r="A33" s="31" t="s">
        <v>42</v>
      </c>
      <c r="B33" s="38"/>
      <c r="C33" s="38"/>
      <c r="D33" s="96">
        <f>D32/D31</f>
        <v>0.54952126475172569</v>
      </c>
      <c r="E33" s="21"/>
      <c r="F33" s="23"/>
      <c r="G33" s="24"/>
      <c r="H33" s="23"/>
      <c r="I33" s="24"/>
      <c r="J33" s="23"/>
      <c r="K33" s="24"/>
      <c r="L33" s="23"/>
      <c r="M33" s="21"/>
      <c r="N33" s="23"/>
      <c r="O33" s="140"/>
      <c r="Q33" s="132"/>
      <c r="R33" s="117"/>
      <c r="S33" s="100"/>
      <c r="T33" s="100"/>
      <c r="U33" s="100"/>
      <c r="V33" s="100"/>
      <c r="W33" s="100"/>
      <c r="X33" s="100"/>
      <c r="Y33" s="100"/>
      <c r="Z33" s="100"/>
      <c r="AA33" s="100"/>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c r="IR33" s="74"/>
      <c r="IS33" s="74"/>
      <c r="IT33" s="74"/>
    </row>
    <row r="34" spans="1:254" ht="16.899999999999999" customHeight="1" thickBot="1" x14ac:dyDescent="0.25">
      <c r="A34" s="31"/>
      <c r="B34" s="38"/>
      <c r="C34" s="38"/>
      <c r="D34" s="94"/>
      <c r="E34" s="24"/>
      <c r="F34" s="24"/>
      <c r="G34" s="25"/>
      <c r="H34" s="24"/>
      <c r="I34" s="24"/>
      <c r="J34" s="24"/>
      <c r="K34" s="24"/>
      <c r="L34" s="24"/>
      <c r="M34" s="24"/>
      <c r="N34" s="24"/>
      <c r="O34" s="138"/>
      <c r="Q34" s="130"/>
      <c r="R34" s="112"/>
      <c r="S34" s="101" t="s">
        <v>29</v>
      </c>
      <c r="T34" s="101"/>
      <c r="U34" s="101"/>
      <c r="V34" s="101"/>
      <c r="W34" s="101"/>
      <c r="X34" s="101"/>
      <c r="Y34" s="101"/>
      <c r="Z34" s="101"/>
      <c r="AA34" s="101"/>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row>
    <row r="35" spans="1:254" ht="9" customHeight="1" x14ac:dyDescent="0.2">
      <c r="A35" s="78"/>
      <c r="B35" s="79"/>
      <c r="C35" s="80"/>
      <c r="D35" s="79"/>
      <c r="E35" s="81"/>
      <c r="F35" s="79"/>
      <c r="G35" s="78"/>
      <c r="H35" s="79"/>
      <c r="I35" s="78"/>
      <c r="J35" s="79"/>
      <c r="K35" s="78"/>
      <c r="L35" s="79"/>
      <c r="M35" s="81"/>
      <c r="N35" s="79"/>
      <c r="O35" s="139"/>
      <c r="Q35" s="131"/>
      <c r="R35" s="98"/>
      <c r="S35" s="99"/>
      <c r="T35" s="99"/>
      <c r="U35" s="99"/>
      <c r="V35" s="99"/>
      <c r="W35" s="99"/>
      <c r="X35" s="99"/>
      <c r="Y35" s="99"/>
      <c r="Z35" s="99"/>
      <c r="AA35" s="99"/>
    </row>
    <row r="36" spans="1:254" ht="15.75" x14ac:dyDescent="0.2">
      <c r="A36" s="76"/>
      <c r="B36" s="172" t="s">
        <v>4</v>
      </c>
      <c r="C36" s="172"/>
      <c r="D36" s="172"/>
      <c r="E36" s="172"/>
      <c r="F36" s="172"/>
      <c r="G36" s="172"/>
      <c r="H36" s="172"/>
      <c r="I36" s="172"/>
      <c r="J36" s="172"/>
      <c r="K36" s="172"/>
      <c r="L36" s="172"/>
      <c r="M36" s="172"/>
      <c r="N36" s="172"/>
      <c r="R36" s="110"/>
      <c r="S36" s="104"/>
      <c r="T36" s="104"/>
      <c r="U36" s="104"/>
      <c r="V36" s="104"/>
      <c r="W36" s="104"/>
      <c r="X36" s="104"/>
      <c r="Y36" s="104"/>
      <c r="Z36" s="104"/>
      <c r="AA36" s="104"/>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row>
    <row r="37" spans="1:254" ht="18" x14ac:dyDescent="0.25">
      <c r="A37" s="167" t="s">
        <v>5</v>
      </c>
      <c r="B37" s="64" t="s">
        <v>2</v>
      </c>
      <c r="C37" s="32"/>
      <c r="D37" s="18">
        <v>2016</v>
      </c>
      <c r="E37" s="19"/>
      <c r="F37" s="18">
        <v>2017</v>
      </c>
      <c r="G37" s="19"/>
      <c r="H37" s="18">
        <v>2018</v>
      </c>
      <c r="I37" s="97"/>
      <c r="J37" s="18">
        <v>2019</v>
      </c>
      <c r="K37" s="97"/>
      <c r="L37" s="18">
        <v>2020</v>
      </c>
      <c r="M37" s="97"/>
      <c r="N37" s="65">
        <v>2021</v>
      </c>
      <c r="O37" s="141"/>
      <c r="P37" s="124"/>
      <c r="Q37" s="1"/>
      <c r="R37" s="110"/>
      <c r="S37" s="104"/>
      <c r="T37" s="104"/>
      <c r="U37" s="104"/>
      <c r="V37" s="104"/>
      <c r="W37" s="104"/>
      <c r="X37" s="104"/>
      <c r="Y37" s="104"/>
      <c r="Z37" s="104"/>
      <c r="AA37" s="104"/>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row>
    <row r="38" spans="1:254" x14ac:dyDescent="0.2">
      <c r="A38" s="24" t="s">
        <v>11</v>
      </c>
      <c r="B38" s="21">
        <f>SUM(D38+F38+H38+J38+L38+N38)</f>
        <v>11901500</v>
      </c>
      <c r="C38" s="24"/>
      <c r="D38" s="21">
        <f>D40-D39</f>
        <v>11901500</v>
      </c>
      <c r="E38" s="24"/>
      <c r="F38" s="23"/>
      <c r="G38" s="28"/>
      <c r="H38" s="23"/>
      <c r="I38" s="28"/>
      <c r="J38" s="23"/>
      <c r="K38" s="28"/>
      <c r="L38" s="23"/>
      <c r="M38" s="28"/>
      <c r="N38" s="23"/>
      <c r="O38" s="141"/>
      <c r="P38" s="124"/>
      <c r="Q38" s="1"/>
      <c r="R38" s="102" t="s">
        <v>120</v>
      </c>
      <c r="S38" s="104"/>
      <c r="T38" s="104"/>
      <c r="U38" s="104"/>
      <c r="V38" s="104"/>
      <c r="W38" s="104"/>
      <c r="X38" s="104"/>
      <c r="Y38" s="104"/>
      <c r="Z38" s="104"/>
      <c r="AA38" s="104"/>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row>
    <row r="39" spans="1:254" x14ac:dyDescent="0.2">
      <c r="A39" s="24" t="s">
        <v>16</v>
      </c>
      <c r="B39" s="21">
        <f>SUM(D39+F39+H39+J39+L39+N39)</f>
        <v>4925000</v>
      </c>
      <c r="C39" s="24"/>
      <c r="D39" s="21">
        <v>4925000</v>
      </c>
      <c r="E39" s="24"/>
      <c r="F39" s="23"/>
      <c r="G39" s="28"/>
      <c r="H39" s="23"/>
      <c r="I39" s="28"/>
      <c r="J39" s="23"/>
      <c r="K39" s="28"/>
      <c r="L39" s="23"/>
      <c r="M39" s="28"/>
      <c r="N39" s="23"/>
      <c r="O39" s="141"/>
      <c r="P39" s="124"/>
      <c r="Q39" s="1"/>
      <c r="R39" s="102" t="s">
        <v>86</v>
      </c>
      <c r="S39" s="104"/>
      <c r="T39" s="104"/>
      <c r="U39" s="104"/>
      <c r="V39" s="104"/>
      <c r="W39" s="104"/>
      <c r="X39" s="104"/>
      <c r="Y39" s="104"/>
      <c r="Z39" s="104"/>
      <c r="AA39" s="104"/>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row>
    <row r="40" spans="1:254" x14ac:dyDescent="0.2">
      <c r="A40" s="92" t="s">
        <v>41</v>
      </c>
      <c r="B40" s="21">
        <f>SUM(D40+F40+H40+J40+L40+N40)</f>
        <v>16826500</v>
      </c>
      <c r="C40" s="31"/>
      <c r="D40" s="89">
        <v>16826500</v>
      </c>
      <c r="E40" s="24"/>
      <c r="F40" s="23"/>
      <c r="G40" s="28"/>
      <c r="H40" s="23"/>
      <c r="I40" s="28"/>
      <c r="J40" s="23"/>
      <c r="K40" s="28"/>
      <c r="L40" s="23"/>
      <c r="M40" s="28"/>
      <c r="N40" s="23"/>
      <c r="O40" s="140"/>
      <c r="P40" s="124"/>
      <c r="Q40" s="132"/>
      <c r="R40" s="102" t="s">
        <v>81</v>
      </c>
      <c r="S40" s="104"/>
      <c r="T40" s="104"/>
      <c r="U40" s="104"/>
      <c r="V40" s="104"/>
      <c r="W40" s="104"/>
      <c r="X40" s="104"/>
      <c r="Y40" s="104"/>
      <c r="Z40" s="104"/>
      <c r="AA40" s="104"/>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row>
    <row r="41" spans="1:254" x14ac:dyDescent="0.2">
      <c r="A41" s="92"/>
      <c r="B41" s="21"/>
      <c r="C41" s="24"/>
      <c r="D41" s="21"/>
      <c r="E41" s="24"/>
      <c r="F41" s="23"/>
      <c r="G41" s="28"/>
      <c r="H41" s="23"/>
      <c r="I41" s="28"/>
      <c r="J41" s="23"/>
      <c r="K41" s="28"/>
      <c r="L41" s="23"/>
      <c r="M41" s="28"/>
      <c r="N41" s="23"/>
      <c r="O41" s="140"/>
      <c r="P41" s="124"/>
      <c r="Q41" s="132"/>
      <c r="R41" s="102" t="s">
        <v>87</v>
      </c>
      <c r="S41" s="104"/>
      <c r="T41" s="104"/>
      <c r="U41" s="104"/>
      <c r="V41" s="104"/>
      <c r="W41" s="104"/>
      <c r="X41" s="104"/>
      <c r="Y41" s="104"/>
      <c r="Z41" s="104"/>
      <c r="AA41" s="104"/>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row>
    <row r="42" spans="1:254" x14ac:dyDescent="0.2">
      <c r="A42" s="31" t="s">
        <v>17</v>
      </c>
      <c r="B42" s="21"/>
      <c r="C42" s="24"/>
      <c r="D42" s="21"/>
      <c r="E42" s="24"/>
      <c r="F42" s="23"/>
      <c r="G42" s="24"/>
      <c r="H42" s="23"/>
      <c r="I42" s="24"/>
      <c r="J42" s="23"/>
      <c r="K42" s="24"/>
      <c r="L42" s="23"/>
      <c r="M42" s="21"/>
      <c r="N42" s="23"/>
      <c r="O42" s="140"/>
      <c r="P42" s="124"/>
      <c r="Q42" s="132"/>
      <c r="R42" s="104"/>
      <c r="S42" s="104"/>
      <c r="T42" s="104"/>
      <c r="U42" s="104"/>
      <c r="V42" s="104"/>
      <c r="W42" s="104"/>
      <c r="X42" s="104"/>
      <c r="Y42" s="104"/>
      <c r="Z42" s="104"/>
      <c r="AA42" s="104"/>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row>
    <row r="43" spans="1:254" x14ac:dyDescent="0.2">
      <c r="A43" s="24" t="s">
        <v>117</v>
      </c>
      <c r="B43" s="21">
        <f>SUM(D43+F43+H43+J43+L43+N43)</f>
        <v>10364855</v>
      </c>
      <c r="C43" s="22"/>
      <c r="D43" s="21">
        <v>7959500</v>
      </c>
      <c r="E43" s="22"/>
      <c r="F43" s="21">
        <v>2405355</v>
      </c>
      <c r="G43" s="22"/>
      <c r="H43" s="21">
        <v>0</v>
      </c>
      <c r="I43" s="22"/>
      <c r="J43" s="23">
        <v>0</v>
      </c>
      <c r="K43" s="22"/>
      <c r="L43" s="23">
        <v>0</v>
      </c>
      <c r="M43" s="22"/>
      <c r="N43" s="23">
        <v>0</v>
      </c>
      <c r="O43" s="140"/>
      <c r="P43" s="124"/>
      <c r="Q43" s="132"/>
      <c r="R43" s="104"/>
      <c r="S43" s="110"/>
      <c r="T43" s="104"/>
      <c r="U43" s="104"/>
      <c r="V43" s="104"/>
      <c r="W43" s="104"/>
      <c r="X43" s="104"/>
      <c r="Y43" s="104"/>
      <c r="Z43" s="104"/>
      <c r="AA43" s="104"/>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row>
    <row r="44" spans="1:254" x14ac:dyDescent="0.2">
      <c r="A44" s="24" t="s">
        <v>46</v>
      </c>
      <c r="B44" s="21">
        <f>SUM(D44+F44+H44+J44+L44+N44)</f>
        <v>1000000</v>
      </c>
      <c r="C44" s="21"/>
      <c r="D44" s="121">
        <v>1000000</v>
      </c>
      <c r="E44" s="122"/>
      <c r="F44" s="121">
        <v>0</v>
      </c>
      <c r="G44" s="22"/>
      <c r="H44" s="23">
        <v>0</v>
      </c>
      <c r="I44" s="22"/>
      <c r="J44" s="23">
        <v>0</v>
      </c>
      <c r="K44" s="22"/>
      <c r="L44" s="21">
        <v>0</v>
      </c>
      <c r="M44" s="24"/>
      <c r="N44" s="21">
        <v>0</v>
      </c>
      <c r="O44" s="140"/>
      <c r="P44" s="124"/>
      <c r="Q44" s="132"/>
      <c r="R44" s="102" t="s">
        <v>55</v>
      </c>
      <c r="S44" s="113"/>
      <c r="T44" s="99"/>
      <c r="U44" s="99"/>
      <c r="V44" s="99"/>
      <c r="W44" s="99"/>
      <c r="X44" s="99"/>
      <c r="Y44" s="99"/>
      <c r="Z44" s="99"/>
      <c r="AA44" s="99"/>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row>
    <row r="45" spans="1:254" x14ac:dyDescent="0.2">
      <c r="A45" s="24" t="s">
        <v>85</v>
      </c>
      <c r="B45" s="21">
        <f>SUM(D45+F45+H45+J45+L45+N45)</f>
        <v>15000000</v>
      </c>
      <c r="C45" s="21"/>
      <c r="D45" s="121">
        <v>0</v>
      </c>
      <c r="E45" s="122"/>
      <c r="F45" s="121">
        <v>3000000</v>
      </c>
      <c r="G45" s="22"/>
      <c r="H45" s="23">
        <v>3000000</v>
      </c>
      <c r="I45" s="22"/>
      <c r="J45" s="23">
        <v>3000000</v>
      </c>
      <c r="K45" s="22"/>
      <c r="L45" s="21">
        <v>3000000</v>
      </c>
      <c r="M45" s="24"/>
      <c r="N45" s="21">
        <v>3000000</v>
      </c>
      <c r="O45" s="140"/>
      <c r="P45" s="149" t="s">
        <v>119</v>
      </c>
      <c r="Q45" s="132"/>
      <c r="R45" s="113" t="s">
        <v>125</v>
      </c>
      <c r="S45" s="113"/>
      <c r="T45" s="99"/>
      <c r="U45" s="99"/>
      <c r="V45" s="99"/>
      <c r="W45" s="99"/>
      <c r="X45" s="99"/>
      <c r="Y45" s="99"/>
      <c r="Z45" s="99"/>
      <c r="AA45" s="99"/>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row>
    <row r="46" spans="1:254" x14ac:dyDescent="0.2">
      <c r="A46" s="31" t="s">
        <v>118</v>
      </c>
      <c r="B46" s="89">
        <f>SUM(B43:B45)</f>
        <v>26364855</v>
      </c>
      <c r="C46" s="22"/>
      <c r="D46" s="89">
        <f>SUM(D43:D45)</f>
        <v>8959500</v>
      </c>
      <c r="E46" s="31"/>
      <c r="F46" s="89">
        <f>SUM(F43:F45)</f>
        <v>5405355</v>
      </c>
      <c r="G46" s="123"/>
      <c r="H46" s="89">
        <f>SUM(H43:H45)</f>
        <v>3000000</v>
      </c>
      <c r="I46" s="31"/>
      <c r="J46" s="89">
        <f>SUM(J43:J45)</f>
        <v>3000000</v>
      </c>
      <c r="K46" s="31"/>
      <c r="L46" s="89">
        <f>SUM(L43:L45)</f>
        <v>3000000</v>
      </c>
      <c r="M46" s="31"/>
      <c r="N46" s="89">
        <f>SUM(N43:N45)</f>
        <v>3000000</v>
      </c>
      <c r="O46" s="140"/>
      <c r="P46" s="146">
        <f>SUM(D46:N46)</f>
        <v>26364855</v>
      </c>
      <c r="Q46" s="132"/>
      <c r="R46" s="113"/>
      <c r="S46" s="113"/>
      <c r="T46" s="99"/>
      <c r="U46" s="99"/>
      <c r="V46" s="99"/>
      <c r="W46" s="99"/>
      <c r="X46" s="99"/>
      <c r="Y46" s="99"/>
      <c r="Z46" s="99"/>
      <c r="AA46" s="99"/>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row>
    <row r="47" spans="1:254" x14ac:dyDescent="0.2">
      <c r="A47" s="31"/>
      <c r="B47" s="89"/>
      <c r="C47" s="22"/>
      <c r="D47" s="89"/>
      <c r="E47" s="31"/>
      <c r="F47" s="89"/>
      <c r="G47" s="123"/>
      <c r="H47" s="89"/>
      <c r="I47" s="31"/>
      <c r="J47" s="89"/>
      <c r="K47" s="31"/>
      <c r="L47" s="89"/>
      <c r="M47" s="31"/>
      <c r="N47" s="89"/>
      <c r="O47" s="140"/>
      <c r="P47" s="124"/>
      <c r="Q47" s="132"/>
      <c r="R47" s="102" t="s">
        <v>80</v>
      </c>
      <c r="S47" s="113"/>
      <c r="T47" s="99"/>
      <c r="U47" s="99"/>
      <c r="V47" s="99"/>
      <c r="W47" s="99"/>
      <c r="X47" s="99"/>
      <c r="Y47" s="99"/>
      <c r="Z47" s="99"/>
      <c r="AA47" s="99"/>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row>
    <row r="48" spans="1:254" x14ac:dyDescent="0.2">
      <c r="A48" s="24" t="s">
        <v>47</v>
      </c>
      <c r="B48" s="21">
        <v>3000000</v>
      </c>
      <c r="C48" s="24"/>
      <c r="D48" s="21">
        <v>1500000</v>
      </c>
      <c r="E48" s="24"/>
      <c r="F48" s="21">
        <v>1500000</v>
      </c>
      <c r="G48" s="24"/>
      <c r="H48" s="21">
        <v>0</v>
      </c>
      <c r="I48" s="24"/>
      <c r="J48" s="21">
        <v>0</v>
      </c>
      <c r="K48" s="24"/>
      <c r="L48" s="21">
        <v>0</v>
      </c>
      <c r="M48" s="24"/>
      <c r="N48" s="21">
        <v>0</v>
      </c>
      <c r="O48" s="142"/>
      <c r="P48" s="124"/>
      <c r="Q48" s="1"/>
      <c r="R48" s="113"/>
      <c r="S48" s="113"/>
      <c r="T48" s="99"/>
      <c r="U48" s="99"/>
      <c r="V48" s="99"/>
      <c r="W48" s="99"/>
      <c r="X48" s="99"/>
      <c r="Y48" s="99"/>
      <c r="Z48" s="99"/>
      <c r="AA48" s="99"/>
    </row>
    <row r="49" spans="1:27" ht="16.5" thickBot="1" x14ac:dyDescent="0.3">
      <c r="A49" s="31" t="s">
        <v>94</v>
      </c>
      <c r="B49" s="145">
        <f>SUM(B40+B46+B48)</f>
        <v>46191355</v>
      </c>
      <c r="C49" s="31"/>
      <c r="D49" s="145">
        <f>SUM(D40+D46+D48)</f>
        <v>27286000</v>
      </c>
      <c r="E49" s="88"/>
      <c r="F49" s="145">
        <f>SUM(F46+F48)</f>
        <v>6905355</v>
      </c>
      <c r="G49" s="88"/>
      <c r="H49" s="145">
        <f>SUM(H46+H48)</f>
        <v>3000000</v>
      </c>
      <c r="I49" s="88"/>
      <c r="J49" s="145">
        <f>SUM(J46+J48)</f>
        <v>3000000</v>
      </c>
      <c r="K49" s="88"/>
      <c r="L49" s="145">
        <f>SUM(L46+L48)</f>
        <v>3000000</v>
      </c>
      <c r="M49" s="31"/>
      <c r="N49" s="145">
        <f>SUM(N46+N48)</f>
        <v>3000000</v>
      </c>
      <c r="O49" s="142"/>
      <c r="P49" s="124"/>
      <c r="Q49" s="1"/>
      <c r="R49" s="113"/>
      <c r="S49" s="113"/>
      <c r="T49" s="99"/>
      <c r="U49" s="99"/>
      <c r="V49" s="99"/>
      <c r="W49" s="99"/>
      <c r="X49" s="99"/>
      <c r="Y49" s="99"/>
      <c r="Z49" s="99"/>
      <c r="AA49" s="99"/>
    </row>
    <row r="50" spans="1:27" ht="17.25" customHeight="1" thickTop="1" x14ac:dyDescent="0.2">
      <c r="A50" s="24"/>
      <c r="B50" s="24"/>
      <c r="C50" s="24"/>
      <c r="D50" s="33"/>
      <c r="E50" s="28"/>
      <c r="F50" s="9"/>
      <c r="G50" s="28"/>
      <c r="H50" s="9"/>
      <c r="I50" s="28"/>
      <c r="J50" s="9"/>
      <c r="K50" s="28"/>
      <c r="L50" s="9"/>
      <c r="M50" s="24"/>
      <c r="N50" s="9"/>
      <c r="O50" s="143"/>
      <c r="P50" s="125"/>
      <c r="Q50" s="6"/>
      <c r="R50" s="113"/>
      <c r="S50" s="113"/>
      <c r="T50" s="99"/>
      <c r="U50" s="99"/>
      <c r="V50" s="99"/>
      <c r="W50" s="99"/>
      <c r="X50" s="99"/>
      <c r="Y50" s="99"/>
      <c r="Z50" s="99"/>
      <c r="AA50" s="99"/>
    </row>
    <row r="51" spans="1:27" ht="15.75" thickBot="1" x14ac:dyDescent="0.25">
      <c r="A51" s="31" t="s">
        <v>95</v>
      </c>
      <c r="B51" s="24"/>
      <c r="C51" s="24"/>
      <c r="D51" s="90">
        <v>44910000</v>
      </c>
      <c r="E51" s="28"/>
      <c r="F51" s="9"/>
      <c r="G51" s="28"/>
      <c r="H51" s="9"/>
      <c r="I51" s="28"/>
      <c r="J51" s="9"/>
      <c r="K51" s="28"/>
      <c r="L51" s="9"/>
      <c r="M51" s="24"/>
      <c r="N51" s="9"/>
      <c r="O51" s="143"/>
      <c r="P51" s="125"/>
      <c r="Q51" s="6"/>
      <c r="R51" s="102" t="s">
        <v>59</v>
      </c>
      <c r="S51" s="99"/>
      <c r="T51" s="99"/>
      <c r="U51" s="99"/>
      <c r="V51" s="99"/>
      <c r="W51" s="99"/>
      <c r="X51" s="99"/>
      <c r="Y51" s="99"/>
      <c r="Z51" s="99"/>
      <c r="AA51" s="99"/>
    </row>
    <row r="52" spans="1:27" ht="12" customHeight="1" thickTop="1" x14ac:dyDescent="0.2">
      <c r="A52" s="24"/>
      <c r="B52" s="24"/>
      <c r="C52" s="24"/>
      <c r="D52"/>
      <c r="E52" s="28"/>
      <c r="F52" s="9"/>
      <c r="G52" s="28"/>
      <c r="H52" s="9"/>
      <c r="I52" s="28"/>
      <c r="J52" s="9"/>
      <c r="K52" s="28"/>
      <c r="L52" s="9"/>
      <c r="M52" s="24"/>
      <c r="N52" s="9"/>
      <c r="O52" s="143"/>
      <c r="P52" s="125"/>
      <c r="Q52" s="6"/>
      <c r="R52" s="102" t="s">
        <v>9</v>
      </c>
      <c r="S52" s="99"/>
      <c r="T52" s="99"/>
      <c r="U52" s="99"/>
      <c r="V52" s="99"/>
      <c r="W52" s="99"/>
      <c r="X52" s="99"/>
      <c r="Y52" s="99"/>
      <c r="Z52" s="99"/>
      <c r="AA52" s="99"/>
    </row>
    <row r="53" spans="1:27" ht="15.75" thickBot="1" x14ac:dyDescent="0.25">
      <c r="A53" s="66" t="s">
        <v>21</v>
      </c>
      <c r="B53" s="24"/>
      <c r="C53" s="24"/>
      <c r="D53" s="12">
        <f>D49/D51</f>
        <v>0.60757069694945443</v>
      </c>
      <c r="E53" s="38"/>
      <c r="F53" s="24"/>
      <c r="G53" s="24"/>
      <c r="H53" s="24"/>
      <c r="I53" s="24"/>
      <c r="J53" s="24"/>
      <c r="K53" s="24"/>
      <c r="L53" s="24"/>
      <c r="M53" s="24"/>
      <c r="N53" s="24"/>
      <c r="O53" s="143"/>
      <c r="P53" s="125"/>
      <c r="Q53" s="6"/>
      <c r="R53" s="98"/>
      <c r="S53" s="99"/>
      <c r="T53" s="99"/>
      <c r="U53" s="99"/>
      <c r="V53" s="99"/>
      <c r="W53" s="99"/>
      <c r="X53" s="99"/>
      <c r="Y53" s="99"/>
      <c r="Z53" s="99"/>
      <c r="AA53" s="99"/>
    </row>
    <row r="54" spans="1:27" ht="16.5" thickTop="1" thickBot="1" x14ac:dyDescent="0.25">
      <c r="A54" s="38"/>
      <c r="B54" s="38"/>
      <c r="C54" s="38"/>
      <c r="D54" s="38"/>
      <c r="E54" s="38"/>
      <c r="F54" s="34"/>
      <c r="G54" s="35"/>
      <c r="H54" s="35"/>
      <c r="I54" s="35"/>
      <c r="J54" s="35"/>
      <c r="K54" s="35"/>
      <c r="L54" s="35"/>
      <c r="M54" s="35"/>
      <c r="N54" s="35"/>
      <c r="O54" s="143"/>
      <c r="P54" s="125"/>
      <c r="Q54" s="6"/>
      <c r="R54" s="98"/>
      <c r="S54" s="99"/>
      <c r="T54" s="99"/>
      <c r="U54" s="99"/>
      <c r="V54" s="99"/>
      <c r="W54" s="99"/>
      <c r="X54" s="99"/>
      <c r="Y54" s="99"/>
      <c r="Z54" s="99"/>
      <c r="AA54" s="99"/>
    </row>
    <row r="55" spans="1:27" ht="13.5" customHeight="1" thickTop="1" x14ac:dyDescent="0.2">
      <c r="A55" s="82"/>
      <c r="B55" s="83"/>
      <c r="C55" s="83"/>
      <c r="D55" s="84"/>
      <c r="E55" s="85"/>
      <c r="F55" s="173" t="s">
        <v>25</v>
      </c>
      <c r="G55" s="174"/>
      <c r="H55" s="174"/>
      <c r="I55" s="174"/>
      <c r="J55" s="174"/>
      <c r="K55" s="174"/>
      <c r="L55" s="174"/>
      <c r="M55" s="174"/>
      <c r="N55" s="174"/>
      <c r="O55" s="143"/>
      <c r="P55" s="125"/>
      <c r="Q55" s="6"/>
      <c r="R55" s="98"/>
      <c r="S55" s="99"/>
      <c r="T55" s="99"/>
      <c r="U55" s="99"/>
      <c r="V55" s="99"/>
      <c r="W55" s="99"/>
      <c r="X55" s="99"/>
      <c r="Y55" s="99"/>
      <c r="Z55" s="99"/>
      <c r="AA55" s="99"/>
    </row>
    <row r="56" spans="1:27" x14ac:dyDescent="0.2">
      <c r="A56" s="59" t="s">
        <v>18</v>
      </c>
      <c r="B56" s="44"/>
      <c r="C56" s="46"/>
      <c r="D56" s="44"/>
      <c r="E56" s="47"/>
      <c r="F56" s="27" t="s">
        <v>64</v>
      </c>
      <c r="G56" s="24"/>
      <c r="H56" s="24"/>
      <c r="I56" s="24"/>
      <c r="J56" s="24"/>
      <c r="K56" s="24"/>
      <c r="L56" s="24"/>
      <c r="M56" s="24"/>
      <c r="N56" s="24"/>
      <c r="R56" s="113"/>
      <c r="S56" s="99"/>
      <c r="T56" s="113"/>
      <c r="U56" s="99"/>
      <c r="V56" s="99"/>
      <c r="W56" s="99"/>
      <c r="X56" s="99"/>
      <c r="Y56" s="99"/>
      <c r="Z56" s="99"/>
      <c r="AA56" s="99"/>
    </row>
    <row r="57" spans="1:27" ht="15.75" thickBot="1" x14ac:dyDescent="0.25">
      <c r="A57" s="44" t="s">
        <v>19</v>
      </c>
      <c r="B57" s="40">
        <f>B46</f>
        <v>26364855</v>
      </c>
      <c r="C57" s="46"/>
      <c r="D57" s="41" t="s">
        <v>26</v>
      </c>
      <c r="E57" s="47"/>
      <c r="F57" s="26" t="s">
        <v>62</v>
      </c>
      <c r="G57" s="24"/>
      <c r="H57" s="24"/>
      <c r="I57" s="24"/>
      <c r="J57" s="24"/>
      <c r="K57" s="24"/>
      <c r="L57" s="24"/>
      <c r="M57" s="24"/>
      <c r="N57" s="24"/>
      <c r="R57" s="99"/>
      <c r="S57" s="99"/>
      <c r="T57" s="113"/>
      <c r="U57" s="99"/>
      <c r="V57" s="99"/>
      <c r="W57" s="99"/>
      <c r="X57" s="99"/>
      <c r="Y57" s="99"/>
      <c r="Z57" s="99"/>
      <c r="AA57" s="99"/>
    </row>
    <row r="58" spans="1:27" ht="15.75" thickTop="1" x14ac:dyDescent="0.2">
      <c r="A58" s="44" t="s">
        <v>6</v>
      </c>
      <c r="B58" s="48"/>
      <c r="C58" s="49"/>
      <c r="D58" s="50">
        <f>B57/45921333</f>
        <v>0.57413087289953013</v>
      </c>
      <c r="E58" s="51"/>
      <c r="F58" s="26" t="s">
        <v>76</v>
      </c>
      <c r="G58" s="24"/>
      <c r="H58" s="24"/>
      <c r="I58" s="24"/>
      <c r="J58" s="24"/>
      <c r="K58" s="24"/>
      <c r="L58" s="24"/>
      <c r="M58" s="24"/>
      <c r="N58" s="24"/>
      <c r="R58" s="98"/>
      <c r="S58" s="99"/>
      <c r="T58" s="113"/>
      <c r="U58" s="99"/>
      <c r="V58" s="99"/>
      <c r="W58" s="99"/>
      <c r="X58" s="99"/>
      <c r="Y58" s="99"/>
      <c r="Z58" s="99"/>
      <c r="AA58" s="99"/>
    </row>
    <row r="59" spans="1:27" x14ac:dyDescent="0.2">
      <c r="A59" s="44" t="s">
        <v>20</v>
      </c>
      <c r="B59" s="49"/>
      <c r="C59" s="49"/>
      <c r="D59" s="50">
        <f>(+B57+B48)/45921333</f>
        <v>0.63945998693025741</v>
      </c>
      <c r="E59" s="52"/>
      <c r="F59" s="27" t="s">
        <v>65</v>
      </c>
      <c r="G59" s="24"/>
      <c r="H59" s="24"/>
      <c r="I59" s="24"/>
      <c r="J59" s="24"/>
      <c r="K59" s="24"/>
      <c r="L59" s="24"/>
      <c r="M59" s="24"/>
      <c r="N59" s="24"/>
      <c r="R59" s="98"/>
      <c r="S59" s="99"/>
      <c r="T59" s="113"/>
      <c r="U59" s="99"/>
      <c r="V59" s="99"/>
      <c r="W59" s="99"/>
      <c r="X59" s="99"/>
      <c r="Y59" s="99"/>
      <c r="Z59" s="99"/>
      <c r="AA59" s="99"/>
    </row>
    <row r="60" spans="1:27" x14ac:dyDescent="0.2">
      <c r="A60" s="59" t="s">
        <v>28</v>
      </c>
      <c r="B60" s="44"/>
      <c r="C60" s="44"/>
      <c r="D60" s="53">
        <v>0.5</v>
      </c>
      <c r="E60" s="52"/>
      <c r="F60" s="26" t="s">
        <v>63</v>
      </c>
      <c r="G60" s="24"/>
      <c r="H60" s="24"/>
      <c r="I60" s="24"/>
      <c r="J60" s="24"/>
      <c r="K60" s="24"/>
      <c r="L60" s="24"/>
      <c r="M60" s="24"/>
      <c r="N60" s="24"/>
      <c r="R60" s="98"/>
      <c r="S60" s="99"/>
      <c r="T60" s="113"/>
      <c r="U60" s="99"/>
      <c r="V60" s="99"/>
      <c r="W60" s="99"/>
      <c r="X60" s="99"/>
      <c r="Y60" s="99"/>
      <c r="Z60" s="99"/>
      <c r="AA60" s="99"/>
    </row>
    <row r="61" spans="1:27" x14ac:dyDescent="0.2">
      <c r="A61" s="44"/>
      <c r="B61" s="44"/>
      <c r="C61" s="44"/>
      <c r="D61" s="49"/>
      <c r="E61" s="52"/>
      <c r="F61" s="27" t="s">
        <v>66</v>
      </c>
      <c r="G61" s="24"/>
      <c r="H61" s="24"/>
      <c r="I61" s="24"/>
      <c r="J61" s="24"/>
      <c r="K61" s="24"/>
      <c r="L61" s="24"/>
      <c r="M61" s="24"/>
      <c r="N61" s="24"/>
      <c r="R61" s="98"/>
      <c r="S61" s="99"/>
      <c r="T61" s="113"/>
      <c r="U61" s="99"/>
      <c r="V61" s="99"/>
      <c r="W61" s="99"/>
      <c r="X61" s="99"/>
      <c r="Y61" s="99"/>
      <c r="Z61" s="99"/>
      <c r="AA61" s="99"/>
    </row>
    <row r="62" spans="1:27" ht="15.75" x14ac:dyDescent="0.25">
      <c r="A62" s="67" t="s">
        <v>7</v>
      </c>
      <c r="B62" s="54"/>
      <c r="C62" s="54"/>
      <c r="D62" s="55"/>
      <c r="E62" s="56"/>
      <c r="F62" s="26" t="s">
        <v>67</v>
      </c>
      <c r="G62" s="24"/>
      <c r="H62" s="24"/>
      <c r="I62" s="24"/>
      <c r="J62" s="24"/>
      <c r="K62" s="24"/>
      <c r="L62" s="24"/>
      <c r="M62" s="24"/>
      <c r="N62" s="24"/>
      <c r="R62" s="98"/>
      <c r="S62" s="99"/>
      <c r="T62" s="113"/>
      <c r="U62" s="99"/>
      <c r="V62" s="99"/>
      <c r="W62" s="99"/>
      <c r="X62" s="99"/>
      <c r="Y62" s="99"/>
      <c r="Z62" s="99"/>
      <c r="AA62" s="99"/>
    </row>
    <row r="63" spans="1:27" x14ac:dyDescent="0.2">
      <c r="A63" s="59" t="s">
        <v>8</v>
      </c>
      <c r="B63" s="49"/>
      <c r="C63" s="49"/>
      <c r="D63" s="57"/>
      <c r="E63" s="58"/>
      <c r="F63" s="26" t="s">
        <v>69</v>
      </c>
      <c r="G63" s="24"/>
      <c r="H63" s="24"/>
      <c r="I63" s="24"/>
      <c r="J63" s="24"/>
      <c r="K63" s="24"/>
      <c r="L63" s="24"/>
      <c r="M63" s="24"/>
      <c r="N63" s="24"/>
      <c r="R63" s="102" t="s">
        <v>50</v>
      </c>
      <c r="S63" s="99"/>
      <c r="T63" s="113"/>
      <c r="U63" s="99"/>
      <c r="V63" s="99"/>
      <c r="W63" s="99"/>
      <c r="X63" s="99"/>
      <c r="Y63" s="99"/>
      <c r="Z63" s="99"/>
      <c r="AA63" s="99"/>
    </row>
    <row r="64" spans="1:27" x14ac:dyDescent="0.2">
      <c r="A64" s="44" t="s">
        <v>22</v>
      </c>
      <c r="B64" s="44"/>
      <c r="C64" s="59"/>
      <c r="D64" s="60">
        <v>6.7699999999999996E-2</v>
      </c>
      <c r="E64" s="45"/>
      <c r="F64" s="26" t="s">
        <v>70</v>
      </c>
      <c r="G64" s="24"/>
      <c r="H64" s="24"/>
      <c r="I64" s="24"/>
      <c r="J64" s="24"/>
      <c r="K64" s="24"/>
      <c r="L64" s="24"/>
      <c r="M64" s="24"/>
      <c r="N64" s="24"/>
      <c r="R64" s="116" t="s">
        <v>32</v>
      </c>
      <c r="S64" s="99"/>
      <c r="T64" s="113"/>
      <c r="U64" s="99"/>
      <c r="V64" s="99"/>
      <c r="W64" s="99"/>
      <c r="X64" s="99"/>
      <c r="Y64" s="99"/>
      <c r="Z64" s="99"/>
      <c r="AA64" s="99"/>
    </row>
    <row r="65" spans="1:27" x14ac:dyDescent="0.2">
      <c r="A65" s="44" t="s">
        <v>23</v>
      </c>
      <c r="B65" s="44"/>
      <c r="C65" s="59"/>
      <c r="D65" s="60">
        <v>3.4799999999999998E-2</v>
      </c>
      <c r="E65" s="45"/>
      <c r="F65" s="26" t="s">
        <v>71</v>
      </c>
      <c r="G65" s="24"/>
      <c r="H65" s="24"/>
      <c r="I65" s="24"/>
      <c r="J65" s="24"/>
      <c r="K65" s="24"/>
      <c r="L65" s="24"/>
      <c r="M65" s="24"/>
      <c r="N65" s="24"/>
      <c r="R65" s="102" t="s">
        <v>56</v>
      </c>
      <c r="S65" s="99"/>
      <c r="T65" s="99"/>
      <c r="U65" s="99"/>
      <c r="V65" s="99"/>
      <c r="W65" s="99"/>
      <c r="X65" s="99"/>
      <c r="Y65" s="99"/>
      <c r="Z65" s="99"/>
      <c r="AA65" s="99"/>
    </row>
    <row r="66" spans="1:27" ht="15.75" thickBot="1" x14ac:dyDescent="0.25">
      <c r="A66" s="59" t="s">
        <v>24</v>
      </c>
      <c r="B66" s="44"/>
      <c r="C66" s="44"/>
      <c r="D66" s="42">
        <f>SUM(D64:D65)</f>
        <v>0.10249999999999999</v>
      </c>
      <c r="E66" s="45"/>
      <c r="F66" s="26" t="s">
        <v>73</v>
      </c>
      <c r="G66" s="24"/>
      <c r="H66" s="24"/>
      <c r="I66" s="24"/>
      <c r="J66" s="24"/>
      <c r="K66" s="24"/>
      <c r="L66" s="24"/>
      <c r="M66" s="24"/>
      <c r="N66" s="24"/>
      <c r="R66" s="98"/>
      <c r="S66" s="99"/>
      <c r="T66" s="99"/>
      <c r="U66" s="99"/>
      <c r="V66" s="99"/>
      <c r="W66" s="99"/>
      <c r="X66" s="99"/>
      <c r="Y66" s="99"/>
      <c r="Z66" s="99"/>
      <c r="AA66" s="99"/>
    </row>
    <row r="67" spans="1:27" ht="15.75" thickTop="1" x14ac:dyDescent="0.2">
      <c r="A67" s="44"/>
      <c r="B67" s="44"/>
      <c r="C67" s="44"/>
      <c r="D67" s="43"/>
      <c r="E67" s="45"/>
      <c r="F67" s="10" t="s">
        <v>72</v>
      </c>
      <c r="G67" s="24"/>
      <c r="H67" s="24"/>
      <c r="I67" s="24"/>
      <c r="J67" s="24"/>
      <c r="K67" s="24"/>
      <c r="L67" s="24"/>
      <c r="M67" s="24"/>
      <c r="N67" s="24"/>
      <c r="R67" s="114" t="s">
        <v>57</v>
      </c>
      <c r="S67" s="99"/>
      <c r="T67" s="99"/>
      <c r="U67" s="99"/>
      <c r="V67" s="99"/>
      <c r="W67" s="99"/>
      <c r="X67" s="99"/>
      <c r="Y67" s="99"/>
      <c r="Z67" s="99"/>
      <c r="AA67" s="99"/>
    </row>
    <row r="68" spans="1:27" x14ac:dyDescent="0.2">
      <c r="A68" s="59" t="s">
        <v>150</v>
      </c>
      <c r="B68" s="44"/>
      <c r="C68" s="46"/>
      <c r="D68" s="120">
        <v>2.0299999999999999E-2</v>
      </c>
      <c r="E68" s="45"/>
      <c r="G68" s="24"/>
      <c r="H68" s="24"/>
      <c r="I68" s="24"/>
      <c r="J68" s="21"/>
      <c r="K68" s="24"/>
      <c r="L68" s="24"/>
      <c r="M68" s="24"/>
      <c r="N68" s="24"/>
      <c r="R68" s="102" t="s">
        <v>123</v>
      </c>
      <c r="S68" s="99"/>
      <c r="T68" s="99"/>
      <c r="U68" s="99"/>
      <c r="V68" s="99"/>
      <c r="W68" s="99"/>
      <c r="X68" s="99"/>
      <c r="Y68" s="99"/>
      <c r="Z68" s="99"/>
      <c r="AA68" s="99"/>
    </row>
    <row r="69" spans="1:27" x14ac:dyDescent="0.2">
      <c r="A69" s="54"/>
      <c r="B69" s="68"/>
      <c r="C69" s="69"/>
      <c r="E69" s="45"/>
      <c r="F69" s="26" t="s">
        <v>68</v>
      </c>
      <c r="G69" s="24"/>
      <c r="H69" s="24"/>
      <c r="I69" s="24"/>
      <c r="J69" s="61"/>
      <c r="K69" s="24"/>
      <c r="L69" s="24"/>
      <c r="M69" s="24"/>
      <c r="N69" s="24"/>
      <c r="R69" s="114" t="s">
        <v>22</v>
      </c>
      <c r="S69" s="99"/>
      <c r="T69" s="99"/>
      <c r="U69" s="99"/>
      <c r="V69" s="99"/>
      <c r="W69" s="99"/>
      <c r="X69" s="99"/>
      <c r="Y69" s="99"/>
      <c r="Z69" s="99"/>
      <c r="AA69" s="99"/>
    </row>
    <row r="70" spans="1:27" ht="15.75" thickBot="1" x14ac:dyDescent="0.25">
      <c r="A70" s="86"/>
      <c r="B70" s="86"/>
      <c r="C70" s="86"/>
      <c r="D70" s="86"/>
      <c r="E70" s="36"/>
      <c r="F70" s="62"/>
      <c r="G70" s="30"/>
      <c r="H70" s="30"/>
      <c r="I70" s="30"/>
      <c r="J70" s="63"/>
      <c r="K70" s="30"/>
      <c r="L70" s="30"/>
      <c r="M70" s="30"/>
      <c r="N70" s="30"/>
      <c r="R70" s="114" t="s">
        <v>23</v>
      </c>
      <c r="S70" s="99"/>
      <c r="T70" s="99"/>
      <c r="U70" s="99"/>
      <c r="V70" s="99"/>
      <c r="W70" s="99"/>
      <c r="X70" s="99"/>
      <c r="Y70" s="99"/>
      <c r="Z70" s="99"/>
      <c r="AA70" s="99"/>
    </row>
    <row r="71" spans="1:27" ht="15" customHeight="1" thickTop="1" x14ac:dyDescent="0.2">
      <c r="A71" s="8"/>
      <c r="B71" s="8"/>
      <c r="C71" s="8"/>
      <c r="D71" s="8"/>
      <c r="E71" s="3"/>
      <c r="F71" s="6"/>
      <c r="G71" s="6"/>
      <c r="H71" s="6"/>
      <c r="I71" s="6"/>
      <c r="J71" s="6"/>
      <c r="K71" s="6"/>
      <c r="L71" s="6"/>
      <c r="M71" s="6"/>
      <c r="N71" s="6"/>
      <c r="R71" s="102" t="s">
        <v>124</v>
      </c>
      <c r="S71" s="99"/>
      <c r="T71" s="99"/>
      <c r="U71" s="99"/>
      <c r="V71" s="99"/>
      <c r="W71" s="99"/>
      <c r="X71" s="99"/>
      <c r="Y71" s="99"/>
      <c r="Z71" s="99"/>
      <c r="AA71" s="99"/>
    </row>
    <row r="72" spans="1:27" x14ac:dyDescent="0.2">
      <c r="E72" s="7"/>
      <c r="G72" s="6"/>
      <c r="H72" s="6"/>
      <c r="I72" s="6"/>
      <c r="J72" s="6"/>
      <c r="K72" s="6"/>
      <c r="L72" s="6"/>
      <c r="M72" s="6"/>
      <c r="N72" s="1"/>
      <c r="R72" s="98"/>
      <c r="S72" s="99"/>
      <c r="T72" s="99"/>
      <c r="U72" s="99"/>
      <c r="V72" s="99"/>
      <c r="W72" s="99"/>
      <c r="X72" s="99"/>
      <c r="Y72" s="99"/>
      <c r="Z72" s="99"/>
      <c r="AA72" s="99"/>
    </row>
    <row r="73" spans="1:27" x14ac:dyDescent="0.2">
      <c r="E73" s="39"/>
      <c r="F73" s="6"/>
      <c r="G73" s="8"/>
      <c r="H73" s="8"/>
      <c r="I73" s="8"/>
      <c r="R73" s="98"/>
      <c r="S73" s="99"/>
      <c r="T73" s="99"/>
      <c r="U73" s="99"/>
      <c r="V73" s="99"/>
      <c r="W73" s="99"/>
      <c r="X73" s="99"/>
      <c r="Y73" s="99"/>
      <c r="Z73" s="99"/>
      <c r="AA73" s="99"/>
    </row>
    <row r="74" spans="1:27" x14ac:dyDescent="0.2">
      <c r="E74" s="8"/>
      <c r="R74" s="98"/>
      <c r="S74" s="99"/>
      <c r="T74" s="99"/>
      <c r="U74" s="99"/>
      <c r="V74" s="99"/>
      <c r="W74" s="99"/>
      <c r="X74" s="99"/>
      <c r="Y74" s="99"/>
      <c r="Z74" s="99"/>
      <c r="AA74" s="99"/>
    </row>
    <row r="75" spans="1:27" x14ac:dyDescent="0.2">
      <c r="R75" s="98"/>
      <c r="S75" s="99"/>
      <c r="T75" s="99"/>
      <c r="U75" s="99"/>
      <c r="V75" s="99"/>
      <c r="W75" s="99"/>
      <c r="X75" s="99"/>
      <c r="Y75" s="99"/>
      <c r="Z75" s="99"/>
      <c r="AA75" s="99"/>
    </row>
    <row r="76" spans="1:27" x14ac:dyDescent="0.2">
      <c r="R76" s="98"/>
      <c r="S76" s="99"/>
      <c r="T76" s="99"/>
      <c r="U76" s="99"/>
      <c r="V76" s="99"/>
      <c r="W76" s="99"/>
      <c r="X76" s="99"/>
      <c r="Y76" s="99"/>
      <c r="Z76" s="99"/>
      <c r="AA76" s="99"/>
    </row>
    <row r="77" spans="1:27" x14ac:dyDescent="0.2">
      <c r="R77" s="98"/>
      <c r="S77" s="99"/>
      <c r="T77" s="99"/>
      <c r="U77" s="99"/>
      <c r="V77" s="99"/>
      <c r="W77" s="99"/>
      <c r="X77" s="99"/>
      <c r="Y77" s="99"/>
      <c r="Z77" s="99"/>
      <c r="AA77" s="99"/>
    </row>
    <row r="78" spans="1:27" x14ac:dyDescent="0.2">
      <c r="R78" s="98"/>
      <c r="S78" s="99"/>
      <c r="T78" s="99"/>
      <c r="U78" s="99"/>
      <c r="V78" s="99"/>
      <c r="W78" s="99"/>
      <c r="X78" s="99"/>
      <c r="Y78" s="99"/>
      <c r="Z78" s="99"/>
      <c r="AA78" s="99"/>
    </row>
    <row r="79" spans="1:27" x14ac:dyDescent="0.2">
      <c r="R79" s="98"/>
      <c r="S79" s="99"/>
      <c r="T79" s="99"/>
      <c r="U79" s="99"/>
      <c r="V79" s="99"/>
      <c r="W79" s="99"/>
      <c r="X79" s="99"/>
      <c r="Y79" s="99"/>
      <c r="Z79" s="99"/>
      <c r="AA79" s="99"/>
    </row>
    <row r="80" spans="1:27" x14ac:dyDescent="0.2">
      <c r="R80" s="98"/>
      <c r="S80" s="99"/>
      <c r="T80" s="99"/>
      <c r="U80" s="99"/>
      <c r="V80" s="99"/>
      <c r="W80" s="99"/>
      <c r="X80" s="99"/>
      <c r="Y80" s="99"/>
      <c r="Z80" s="99"/>
      <c r="AA80" s="99"/>
    </row>
    <row r="81" spans="18:27" x14ac:dyDescent="0.2">
      <c r="R81" s="98"/>
      <c r="S81" s="99"/>
      <c r="T81" s="99"/>
      <c r="U81" s="99"/>
      <c r="V81" s="99"/>
      <c r="W81" s="99"/>
      <c r="X81" s="99"/>
      <c r="Y81" s="99"/>
      <c r="Z81" s="99"/>
      <c r="AA81" s="99"/>
    </row>
    <row r="82" spans="18:27" x14ac:dyDescent="0.2">
      <c r="R82" s="98"/>
      <c r="S82" s="99"/>
      <c r="T82" s="99"/>
      <c r="U82" s="99"/>
      <c r="V82" s="99"/>
      <c r="W82" s="99"/>
      <c r="X82" s="99"/>
      <c r="Y82" s="99"/>
      <c r="Z82" s="99"/>
      <c r="AA82" s="99"/>
    </row>
    <row r="83" spans="18:27" x14ac:dyDescent="0.2">
      <c r="R83" s="98"/>
      <c r="S83" s="99"/>
      <c r="T83" s="99"/>
      <c r="U83" s="99"/>
      <c r="V83" s="99"/>
      <c r="W83" s="99"/>
      <c r="X83" s="99"/>
      <c r="Y83" s="99"/>
      <c r="Z83" s="99"/>
      <c r="AA83" s="99"/>
    </row>
    <row r="84" spans="18:27" x14ac:dyDescent="0.2">
      <c r="R84" s="98"/>
      <c r="S84" s="99"/>
      <c r="T84" s="99"/>
      <c r="U84" s="99"/>
      <c r="V84" s="99"/>
      <c r="W84" s="99"/>
      <c r="X84" s="99"/>
      <c r="Y84" s="99"/>
      <c r="Z84" s="99"/>
      <c r="AA84" s="99"/>
    </row>
    <row r="85" spans="18:27" x14ac:dyDescent="0.2">
      <c r="R85" s="98"/>
      <c r="S85" s="99"/>
      <c r="T85" s="99"/>
      <c r="U85" s="99"/>
      <c r="V85" s="99"/>
      <c r="W85" s="99"/>
      <c r="X85" s="99"/>
      <c r="Y85" s="99"/>
      <c r="Z85" s="99"/>
      <c r="AA85" s="99"/>
    </row>
  </sheetData>
  <mergeCells count="8">
    <mergeCell ref="A3:A4"/>
    <mergeCell ref="B3:N3"/>
    <mergeCell ref="S28:V29"/>
    <mergeCell ref="B36:N36"/>
    <mergeCell ref="F55:N55"/>
    <mergeCell ref="L1:N1"/>
    <mergeCell ref="P1:Q4"/>
    <mergeCell ref="R1:T1"/>
  </mergeCells>
  <pageMargins left="1" right="0.5" top="0.25" bottom="0.25" header="0.5" footer="0.25"/>
  <pageSetup scale="50" orientation="landscape" r:id="rId1"/>
  <headerFooter alignWithMargins="0">
    <oddFooter>&amp;L&amp;8&amp;Z&amp;F&amp;R&amp;8Report Run &amp;D</oddFooter>
  </headerFooter>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87"/>
  <sheetViews>
    <sheetView tabSelected="1" showOutlineSymbols="0" topLeftCell="A3" zoomScale="87" zoomScaleNormal="87" workbookViewId="0">
      <selection activeCell="J38" sqref="J38"/>
    </sheetView>
  </sheetViews>
  <sheetFormatPr defaultColWidth="8.77734375" defaultRowHeight="15" x14ac:dyDescent="0.2"/>
  <cols>
    <col min="1" max="1" width="54.5546875" style="37" customWidth="1"/>
    <col min="2" max="2" width="12.77734375" style="37" customWidth="1"/>
    <col min="3" max="3" width="3.77734375" style="37" customWidth="1"/>
    <col min="4" max="4" width="12.77734375" style="37" customWidth="1"/>
    <col min="5" max="5" width="3.88671875" style="37" customWidth="1"/>
    <col min="6" max="6" width="12.77734375" style="37" customWidth="1"/>
    <col min="7" max="7" width="3.77734375" style="37" customWidth="1"/>
    <col min="8" max="8" width="12.77734375" style="37" customWidth="1"/>
    <col min="9" max="9" width="3.77734375" style="37" customWidth="1"/>
    <col min="10" max="10" width="12.77734375" style="37" customWidth="1"/>
    <col min="11" max="11" width="3.77734375" style="37" customWidth="1"/>
    <col min="12" max="12" width="12.77734375" style="37" customWidth="1"/>
    <col min="13" max="13" width="3.77734375" style="37" customWidth="1"/>
    <col min="14" max="14" width="12.77734375" style="37" customWidth="1"/>
    <col min="15" max="15" width="4.5546875" style="137" customWidth="1"/>
    <col min="16" max="16" width="11.109375" style="129" bestFit="1" customWidth="1"/>
    <col min="17" max="17" width="27.88671875" style="10" bestFit="1" customWidth="1"/>
    <col min="18" max="18" width="10.6640625" style="10" bestFit="1" customWidth="1"/>
    <col min="19" max="19" width="8.77734375" style="37"/>
    <col min="20" max="20" width="9" style="37" bestFit="1" customWidth="1"/>
    <col min="21" max="16384" width="8.77734375" style="37"/>
  </cols>
  <sheetData>
    <row r="1" spans="1:254" ht="35.25" customHeight="1" thickBot="1" x14ac:dyDescent="0.3">
      <c r="A1" s="77" t="s">
        <v>31</v>
      </c>
      <c r="B1" s="118"/>
      <c r="C1" s="118"/>
      <c r="D1" s="118"/>
      <c r="E1" s="119" t="s">
        <v>0</v>
      </c>
      <c r="F1" s="118"/>
      <c r="G1" s="118"/>
      <c r="H1" s="118"/>
      <c r="I1" s="118"/>
      <c r="J1" s="118"/>
      <c r="K1" s="118"/>
      <c r="L1" s="175">
        <v>42582</v>
      </c>
      <c r="M1" s="175"/>
      <c r="N1" s="175"/>
      <c r="O1" s="136"/>
      <c r="P1" s="183" t="s">
        <v>115</v>
      </c>
      <c r="Q1" s="183"/>
      <c r="R1" s="181" t="s">
        <v>83</v>
      </c>
      <c r="S1" s="182"/>
      <c r="T1" s="182"/>
      <c r="U1" s="182"/>
      <c r="V1" s="182"/>
      <c r="W1" s="99"/>
      <c r="X1" s="99"/>
      <c r="Y1" s="99"/>
      <c r="Z1" s="99"/>
      <c r="AA1" s="99"/>
    </row>
    <row r="2" spans="1:254" s="75" customFormat="1" ht="16.5" thickTop="1" x14ac:dyDescent="0.2">
      <c r="A2" s="169" t="s">
        <v>3</v>
      </c>
      <c r="B2" s="170" t="s">
        <v>1</v>
      </c>
      <c r="C2" s="170"/>
      <c r="D2" s="170"/>
      <c r="E2" s="170"/>
      <c r="F2" s="170"/>
      <c r="G2" s="170"/>
      <c r="H2" s="170"/>
      <c r="I2" s="170"/>
      <c r="J2" s="170"/>
      <c r="K2" s="170"/>
      <c r="L2" s="170"/>
      <c r="M2" s="170"/>
      <c r="N2" s="170"/>
      <c r="O2" s="138"/>
      <c r="P2" s="183"/>
      <c r="Q2" s="183"/>
      <c r="R2" s="102" t="s">
        <v>74</v>
      </c>
      <c r="S2" s="99"/>
      <c r="T2" s="100"/>
      <c r="U2" s="100"/>
      <c r="V2" s="100"/>
      <c r="W2" s="100"/>
      <c r="X2" s="100"/>
      <c r="Y2" s="100"/>
      <c r="Z2" s="100"/>
      <c r="AA2" s="100"/>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c r="IR2" s="74"/>
      <c r="IS2" s="74"/>
      <c r="IT2" s="74"/>
    </row>
    <row r="3" spans="1:254" ht="16.149999999999999" customHeight="1" x14ac:dyDescent="0.2">
      <c r="A3" s="169"/>
      <c r="B3" s="14" t="s">
        <v>2</v>
      </c>
      <c r="C3" s="15"/>
      <c r="D3" s="14">
        <v>2016</v>
      </c>
      <c r="E3" s="16"/>
      <c r="F3" s="14">
        <v>2017</v>
      </c>
      <c r="G3" s="16"/>
      <c r="H3" s="14">
        <v>2018</v>
      </c>
      <c r="I3" s="17"/>
      <c r="J3" s="14">
        <v>2019</v>
      </c>
      <c r="K3" s="17"/>
      <c r="L3" s="14">
        <v>2020</v>
      </c>
      <c r="M3" s="17"/>
      <c r="N3" s="14">
        <v>2021</v>
      </c>
      <c r="O3" s="139"/>
      <c r="P3" s="183"/>
      <c r="Q3" s="183"/>
      <c r="R3" s="103" t="s">
        <v>141</v>
      </c>
      <c r="S3" s="104"/>
      <c r="T3" s="101"/>
      <c r="U3" s="101"/>
      <c r="V3" s="101"/>
      <c r="W3" s="101"/>
      <c r="X3" s="101"/>
      <c r="Y3" s="101"/>
      <c r="Z3" s="101"/>
      <c r="AA3" s="101"/>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ht="15.75" x14ac:dyDescent="0.25">
      <c r="A4" s="87" t="s">
        <v>33</v>
      </c>
      <c r="B4" s="38"/>
      <c r="C4" s="38"/>
      <c r="D4" s="38"/>
      <c r="E4" s="38"/>
      <c r="F4" s="38"/>
      <c r="G4" s="38"/>
      <c r="H4" s="38"/>
      <c r="I4" s="38"/>
      <c r="J4" s="38"/>
      <c r="K4" s="38"/>
      <c r="L4" s="38"/>
      <c r="M4" s="38"/>
      <c r="N4" s="38"/>
      <c r="P4" s="158">
        <v>19974000</v>
      </c>
      <c r="Q4" s="152" t="s">
        <v>97</v>
      </c>
      <c r="R4" s="98" t="s">
        <v>75</v>
      </c>
      <c r="S4" s="104"/>
      <c r="T4" s="99"/>
      <c r="U4" s="99"/>
      <c r="V4" s="99"/>
      <c r="W4" s="99"/>
      <c r="X4" s="99"/>
      <c r="Y4" s="99"/>
      <c r="Z4" s="99"/>
      <c r="AA4" s="99"/>
    </row>
    <row r="5" spans="1:254" ht="16.149999999999999" customHeight="1" x14ac:dyDescent="0.2">
      <c r="A5" s="24" t="s">
        <v>12</v>
      </c>
      <c r="B5" s="23">
        <f t="shared" ref="B5:B10" si="0">SUM(D5+F5+H5+J5+L5+N5)</f>
        <v>14764000</v>
      </c>
      <c r="C5" s="22"/>
      <c r="D5" s="21">
        <v>14764000</v>
      </c>
      <c r="E5" s="21"/>
      <c r="F5" s="23">
        <v>0</v>
      </c>
      <c r="G5" s="24"/>
      <c r="H5" s="23">
        <v>0</v>
      </c>
      <c r="I5" s="24"/>
      <c r="J5" s="23">
        <v>0</v>
      </c>
      <c r="K5" s="24"/>
      <c r="L5" s="23">
        <v>0</v>
      </c>
      <c r="M5" s="21"/>
      <c r="N5" s="23">
        <v>0</v>
      </c>
      <c r="O5" s="140"/>
      <c r="P5" s="149">
        <v>0</v>
      </c>
      <c r="Q5" s="127" t="s">
        <v>98</v>
      </c>
      <c r="R5" s="105">
        <v>19364000</v>
      </c>
      <c r="S5" s="104"/>
      <c r="T5" s="104"/>
      <c r="U5" s="104"/>
      <c r="V5" s="104"/>
      <c r="W5" s="104"/>
      <c r="X5" s="104"/>
      <c r="Y5" s="104"/>
      <c r="Z5" s="104"/>
      <c r="AA5" s="104"/>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row>
    <row r="6" spans="1:254" ht="16.149999999999999" customHeight="1" x14ac:dyDescent="0.2">
      <c r="A6" s="24" t="s">
        <v>14</v>
      </c>
      <c r="B6" s="23">
        <f t="shared" si="0"/>
        <v>0</v>
      </c>
      <c r="C6" s="24"/>
      <c r="D6" s="21">
        <v>0</v>
      </c>
      <c r="E6" s="21"/>
      <c r="F6" s="23">
        <v>0</v>
      </c>
      <c r="G6" s="24"/>
      <c r="H6" s="23">
        <v>0</v>
      </c>
      <c r="I6" s="24"/>
      <c r="J6" s="23">
        <v>0</v>
      </c>
      <c r="K6" s="24"/>
      <c r="L6" s="23">
        <v>0</v>
      </c>
      <c r="M6" s="21"/>
      <c r="N6" s="23">
        <v>0</v>
      </c>
      <c r="O6" s="140"/>
      <c r="P6" s="124">
        <f>P4+P5</f>
        <v>19974000</v>
      </c>
      <c r="Q6" s="127"/>
      <c r="R6" s="106">
        <v>200000</v>
      </c>
      <c r="S6" s="104" t="s">
        <v>92</v>
      </c>
      <c r="T6" s="104"/>
      <c r="U6" s="104"/>
      <c r="V6" s="104"/>
      <c r="W6" s="104"/>
      <c r="X6" s="104"/>
      <c r="Y6" s="104"/>
      <c r="Z6" s="104"/>
      <c r="AA6" s="104"/>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row>
    <row r="7" spans="1:254" ht="16.149999999999999" customHeight="1" x14ac:dyDescent="0.2">
      <c r="A7" s="24" t="s">
        <v>10</v>
      </c>
      <c r="B7" s="23">
        <f t="shared" si="0"/>
        <v>3000000</v>
      </c>
      <c r="C7" s="24"/>
      <c r="D7" s="21">
        <v>1500000</v>
      </c>
      <c r="E7" s="38"/>
      <c r="F7" s="21">
        <v>1500000</v>
      </c>
      <c r="G7" s="24"/>
      <c r="H7" s="21">
        <v>0</v>
      </c>
      <c r="I7" s="24"/>
      <c r="J7" s="21">
        <v>0</v>
      </c>
      <c r="K7" s="24"/>
      <c r="L7" s="21">
        <v>0</v>
      </c>
      <c r="M7" s="24"/>
      <c r="N7" s="21">
        <v>0</v>
      </c>
      <c r="O7" s="140"/>
      <c r="P7" s="149">
        <v>0</v>
      </c>
      <c r="Q7" s="127" t="s">
        <v>131</v>
      </c>
      <c r="R7" s="106">
        <v>4925000</v>
      </c>
      <c r="S7" s="104" t="s">
        <v>82</v>
      </c>
      <c r="T7" s="104"/>
      <c r="U7" s="104"/>
      <c r="V7" s="104"/>
      <c r="W7" s="104"/>
      <c r="X7" s="104"/>
      <c r="Y7" s="104"/>
      <c r="Z7" s="104"/>
      <c r="AA7" s="104"/>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row>
    <row r="8" spans="1:254" ht="16.149999999999999" customHeight="1" x14ac:dyDescent="0.2">
      <c r="A8" s="24" t="s">
        <v>122</v>
      </c>
      <c r="B8" s="23">
        <f t="shared" si="0"/>
        <v>0</v>
      </c>
      <c r="C8" s="24"/>
      <c r="D8" s="21">
        <v>0</v>
      </c>
      <c r="E8" s="38"/>
      <c r="F8" s="21">
        <v>0</v>
      </c>
      <c r="G8" s="24"/>
      <c r="H8" s="21">
        <v>0</v>
      </c>
      <c r="I8" s="24"/>
      <c r="J8" s="21">
        <v>0</v>
      </c>
      <c r="K8" s="24"/>
      <c r="L8" s="21">
        <v>0</v>
      </c>
      <c r="M8" s="24"/>
      <c r="N8" s="21">
        <v>0</v>
      </c>
      <c r="O8" s="140"/>
      <c r="P8" s="149">
        <v>-200000</v>
      </c>
      <c r="Q8" s="127" t="s">
        <v>132</v>
      </c>
      <c r="R8" s="10">
        <v>0</v>
      </c>
      <c r="S8" s="37" t="s">
        <v>90</v>
      </c>
      <c r="T8" s="104"/>
      <c r="U8" s="104"/>
      <c r="V8" s="104"/>
      <c r="W8" s="104"/>
      <c r="X8" s="104"/>
      <c r="Y8" s="104"/>
      <c r="Z8" s="104"/>
      <c r="AA8" s="104"/>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row>
    <row r="9" spans="1:254" ht="16.149999999999999" customHeight="1" x14ac:dyDescent="0.2">
      <c r="A9" s="24" t="s">
        <v>143</v>
      </c>
      <c r="B9" s="23">
        <f t="shared" si="0"/>
        <v>0</v>
      </c>
      <c r="C9" s="24"/>
      <c r="D9" s="21">
        <v>0</v>
      </c>
      <c r="E9" s="38"/>
      <c r="F9" s="21">
        <v>0</v>
      </c>
      <c r="G9" s="24"/>
      <c r="H9" s="21">
        <v>0</v>
      </c>
      <c r="I9" s="24"/>
      <c r="J9" s="21">
        <v>0</v>
      </c>
      <c r="K9" s="24"/>
      <c r="L9" s="21">
        <v>0</v>
      </c>
      <c r="M9" s="24"/>
      <c r="N9" s="21">
        <v>0</v>
      </c>
      <c r="O9" s="140"/>
      <c r="P9" s="149">
        <v>-85000</v>
      </c>
      <c r="Q9" s="128" t="s">
        <v>103</v>
      </c>
      <c r="T9" s="104"/>
      <c r="U9" s="104"/>
      <c r="V9" s="104"/>
      <c r="W9" s="104"/>
      <c r="X9" s="104"/>
      <c r="Y9" s="104"/>
      <c r="Z9" s="104"/>
      <c r="AA9" s="104"/>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row>
    <row r="10" spans="1:254" ht="16.149999999999999" customHeight="1" x14ac:dyDescent="0.2">
      <c r="A10" s="24" t="s">
        <v>45</v>
      </c>
      <c r="B10" s="23">
        <f t="shared" si="0"/>
        <v>400000</v>
      </c>
      <c r="C10" s="24"/>
      <c r="D10" s="21">
        <v>200000</v>
      </c>
      <c r="E10" s="38"/>
      <c r="F10" s="21">
        <v>200000</v>
      </c>
      <c r="G10" s="24"/>
      <c r="H10" s="21">
        <v>0</v>
      </c>
      <c r="I10" s="24"/>
      <c r="J10" s="21">
        <v>0</v>
      </c>
      <c r="K10" s="24"/>
      <c r="L10" s="21">
        <v>0</v>
      </c>
      <c r="M10" s="24"/>
      <c r="N10" s="21">
        <v>0</v>
      </c>
      <c r="O10" s="140"/>
      <c r="P10" s="149">
        <v>-4925000</v>
      </c>
      <c r="Q10" s="151" t="s">
        <v>135</v>
      </c>
      <c r="R10" s="10">
        <v>0</v>
      </c>
      <c r="S10" s="104" t="s">
        <v>91</v>
      </c>
      <c r="T10" s="104"/>
      <c r="U10" s="104"/>
      <c r="V10" s="104"/>
      <c r="W10" s="104"/>
      <c r="X10" s="104"/>
      <c r="Y10" s="104"/>
      <c r="Z10" s="104"/>
      <c r="AA10" s="104"/>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row>
    <row r="11" spans="1:254" ht="16.149999999999999" customHeight="1" thickBot="1" x14ac:dyDescent="0.3">
      <c r="A11" s="31" t="s">
        <v>27</v>
      </c>
      <c r="B11" s="4">
        <f>SUM(B5:B10)</f>
        <v>18164000</v>
      </c>
      <c r="C11" s="24"/>
      <c r="D11" s="4">
        <f>SUM(D5:D10)</f>
        <v>16464000</v>
      </c>
      <c r="E11" s="28"/>
      <c r="F11" s="4">
        <f>SUM(F5:F10)</f>
        <v>1700000</v>
      </c>
      <c r="G11" s="28"/>
      <c r="H11" s="4">
        <f>SUM(H5:H10)</f>
        <v>0</v>
      </c>
      <c r="I11" s="28"/>
      <c r="J11" s="4">
        <f>SUM(J5:J10)</f>
        <v>0</v>
      </c>
      <c r="K11" s="28"/>
      <c r="L11" s="4">
        <f>SUM(L5:L10)</f>
        <v>0</v>
      </c>
      <c r="M11" s="24"/>
      <c r="N11" s="4">
        <f>SUM(N5:N10)</f>
        <v>0</v>
      </c>
      <c r="O11" s="140"/>
      <c r="P11" s="153">
        <f>SUM(P6:P10)</f>
        <v>14764000</v>
      </c>
      <c r="Q11" s="154" t="s">
        <v>140</v>
      </c>
      <c r="R11" s="107">
        <f>R5-R6-R7</f>
        <v>14239000</v>
      </c>
      <c r="S11" s="108" t="s">
        <v>89</v>
      </c>
      <c r="T11" s="104"/>
      <c r="U11" s="104"/>
      <c r="V11" s="104"/>
      <c r="W11" s="104"/>
      <c r="X11" s="104"/>
      <c r="Y11" s="104"/>
      <c r="Z11" s="104"/>
      <c r="AA11" s="104"/>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row>
    <row r="12" spans="1:254" ht="13.5" customHeight="1" thickTop="1" x14ac:dyDescent="0.2">
      <c r="A12" s="24"/>
      <c r="B12" s="9"/>
      <c r="C12" s="24"/>
      <c r="D12" s="9"/>
      <c r="E12" s="28"/>
      <c r="F12" s="9"/>
      <c r="G12" s="28"/>
      <c r="H12" s="9"/>
      <c r="I12" s="28"/>
      <c r="J12" s="9"/>
      <c r="K12" s="28"/>
      <c r="L12" s="9"/>
      <c r="M12" s="24"/>
      <c r="N12" s="9"/>
      <c r="O12" s="140"/>
      <c r="P12" s="124">
        <v>1000000</v>
      </c>
      <c r="Q12" s="127" t="s">
        <v>133</v>
      </c>
      <c r="R12" s="98" t="s">
        <v>54</v>
      </c>
      <c r="S12" s="104"/>
      <c r="T12" s="104"/>
      <c r="U12" s="104"/>
      <c r="V12" s="104"/>
      <c r="W12" s="104"/>
      <c r="X12" s="104"/>
      <c r="Y12" s="104"/>
      <c r="Z12" s="104"/>
      <c r="AA12" s="104"/>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row>
    <row r="13" spans="1:254" x14ac:dyDescent="0.2">
      <c r="A13" s="66" t="s">
        <v>34</v>
      </c>
      <c r="C13" s="24"/>
      <c r="D13" s="13">
        <f>D35-D19-D26</f>
        <v>32145000</v>
      </c>
      <c r="E13" s="28"/>
      <c r="F13" s="21"/>
      <c r="G13" s="28"/>
      <c r="H13" s="21"/>
      <c r="I13" s="28"/>
      <c r="J13" s="21"/>
      <c r="K13" s="28"/>
      <c r="L13" s="21"/>
      <c r="M13" s="24"/>
      <c r="N13" s="21"/>
      <c r="O13" s="141"/>
      <c r="P13" s="129">
        <v>1500000</v>
      </c>
      <c r="Q13" s="127" t="s">
        <v>129</v>
      </c>
      <c r="R13" s="109" t="s">
        <v>142</v>
      </c>
      <c r="S13" s="104"/>
      <c r="T13" s="104"/>
      <c r="U13" s="104"/>
      <c r="V13" s="104"/>
      <c r="W13" s="104"/>
      <c r="X13" s="104"/>
      <c r="Y13" s="104"/>
      <c r="Z13" s="104"/>
      <c r="AA13" s="104"/>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row>
    <row r="14" spans="1:254" ht="12" customHeight="1" x14ac:dyDescent="0.2">
      <c r="A14" s="24"/>
      <c r="B14" s="23"/>
      <c r="C14" s="24"/>
      <c r="D14" s="9"/>
      <c r="E14" s="28"/>
      <c r="F14" s="24"/>
      <c r="G14" s="21"/>
      <c r="H14" s="24"/>
      <c r="I14" s="24"/>
      <c r="J14" s="24"/>
      <c r="K14" s="24"/>
      <c r="L14" s="24"/>
      <c r="M14" s="24"/>
      <c r="N14" s="24"/>
      <c r="O14" s="140"/>
      <c r="P14" s="129">
        <v>200000</v>
      </c>
      <c r="Q14" s="10" t="s">
        <v>136</v>
      </c>
      <c r="R14" s="110" t="s">
        <v>44</v>
      </c>
      <c r="S14" s="104"/>
      <c r="T14" s="104"/>
      <c r="U14" s="104"/>
      <c r="V14" s="104"/>
      <c r="W14" s="104"/>
      <c r="X14" s="104"/>
      <c r="Y14" s="104"/>
      <c r="Z14" s="104"/>
      <c r="AA14" s="104"/>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row>
    <row r="15" spans="1:254" ht="16.149999999999999" customHeight="1" x14ac:dyDescent="0.25">
      <c r="A15" s="88" t="s">
        <v>35</v>
      </c>
      <c r="B15" s="24"/>
      <c r="C15" s="24"/>
      <c r="D15" s="38"/>
      <c r="E15" s="24"/>
      <c r="F15" s="24"/>
      <c r="G15" s="25"/>
      <c r="H15" s="24"/>
      <c r="I15" s="24"/>
      <c r="J15" s="24"/>
      <c r="K15" s="24"/>
      <c r="L15" s="24"/>
      <c r="M15" s="24"/>
      <c r="N15" s="24"/>
      <c r="O15" s="140"/>
      <c r="P15" s="149">
        <v>0</v>
      </c>
      <c r="Q15" s="128">
        <v>0</v>
      </c>
      <c r="R15" s="102" t="s">
        <v>126</v>
      </c>
      <c r="S15" s="104"/>
      <c r="T15" s="104"/>
      <c r="U15" s="104"/>
      <c r="V15" s="104"/>
      <c r="W15" s="104"/>
      <c r="X15" s="104"/>
      <c r="Y15" s="104"/>
      <c r="Z15" s="104"/>
      <c r="AA15" s="104"/>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row>
    <row r="16" spans="1:254" ht="16.149999999999999" customHeight="1" x14ac:dyDescent="0.2">
      <c r="A16" s="24" t="s">
        <v>152</v>
      </c>
      <c r="B16" s="23">
        <v>4925000</v>
      </c>
      <c r="C16" s="22"/>
      <c r="D16" s="21">
        <v>4925000</v>
      </c>
      <c r="E16" s="21"/>
      <c r="F16" s="23">
        <v>0</v>
      </c>
      <c r="G16" s="24"/>
      <c r="H16" s="23">
        <v>0</v>
      </c>
      <c r="I16" s="24"/>
      <c r="J16" s="23">
        <v>0</v>
      </c>
      <c r="K16" s="24"/>
      <c r="L16" s="23">
        <v>0</v>
      </c>
      <c r="M16" s="21"/>
      <c r="N16" s="23">
        <v>0</v>
      </c>
      <c r="O16" s="140"/>
      <c r="P16" s="156">
        <f>SUM(P11:P15)</f>
        <v>17464000</v>
      </c>
      <c r="Q16" s="157" t="s">
        <v>137</v>
      </c>
      <c r="R16" s="110"/>
      <c r="S16" s="104"/>
      <c r="T16" s="104"/>
      <c r="U16" s="104"/>
      <c r="V16" s="104"/>
      <c r="W16" s="104"/>
      <c r="X16" s="104"/>
      <c r="Y16" s="104"/>
      <c r="Z16" s="104"/>
      <c r="AA16" s="104"/>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row>
    <row r="17" spans="1:254" ht="16.149999999999999" customHeight="1" x14ac:dyDescent="0.2">
      <c r="A17" s="24" t="s">
        <v>15</v>
      </c>
      <c r="B17" s="23">
        <f>SUM(D17+F17+H17+J17+L17+N17)</f>
        <v>0</v>
      </c>
      <c r="C17" s="24"/>
      <c r="D17" s="21">
        <v>0</v>
      </c>
      <c r="E17" s="21"/>
      <c r="F17" s="23">
        <v>0</v>
      </c>
      <c r="G17" s="24"/>
      <c r="H17" s="23">
        <v>0</v>
      </c>
      <c r="I17" s="24"/>
      <c r="J17" s="23">
        <v>0</v>
      </c>
      <c r="K17" s="24"/>
      <c r="L17" s="23">
        <v>0</v>
      </c>
      <c r="M17" s="21"/>
      <c r="N17" s="23">
        <v>0</v>
      </c>
      <c r="O17" s="140"/>
      <c r="P17" s="129">
        <v>4925000</v>
      </c>
      <c r="Q17" s="159" t="s">
        <v>138</v>
      </c>
      <c r="R17" s="102" t="s">
        <v>79</v>
      </c>
      <c r="S17" s="104"/>
      <c r="T17" s="104"/>
      <c r="U17" s="104"/>
      <c r="V17" s="104"/>
      <c r="W17" s="104"/>
      <c r="X17" s="104"/>
      <c r="Y17" s="104"/>
      <c r="Z17" s="104"/>
      <c r="AA17" s="104"/>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row>
    <row r="18" spans="1:254" ht="16.149999999999999" customHeight="1" thickBot="1" x14ac:dyDescent="0.25">
      <c r="A18" s="31" t="s">
        <v>30</v>
      </c>
      <c r="B18" s="4">
        <f>B16+B17</f>
        <v>4925000</v>
      </c>
      <c r="C18" s="24"/>
      <c r="D18" s="4">
        <f>D16+D17</f>
        <v>4925000</v>
      </c>
      <c r="E18" s="28"/>
      <c r="F18" s="5">
        <f>SUM(F15:F17)</f>
        <v>0</v>
      </c>
      <c r="G18" s="28"/>
      <c r="H18" s="5">
        <f>SUM(H15:H17)</f>
        <v>0</v>
      </c>
      <c r="I18" s="28"/>
      <c r="J18" s="5">
        <f>SUM(J15:J17)</f>
        <v>0</v>
      </c>
      <c r="K18" s="28"/>
      <c r="L18" s="5">
        <f>SUM(L15:L17)</f>
        <v>0</v>
      </c>
      <c r="M18" s="24"/>
      <c r="N18" s="5">
        <f>SUM(N15:N17)</f>
        <v>0</v>
      </c>
      <c r="O18" s="140"/>
      <c r="P18" s="129">
        <v>3900000</v>
      </c>
      <c r="Q18" s="155" t="s">
        <v>139</v>
      </c>
      <c r="R18" s="110"/>
      <c r="S18" s="104"/>
      <c r="T18" s="104"/>
      <c r="U18" s="104"/>
      <c r="V18" s="104"/>
      <c r="W18" s="104"/>
      <c r="X18" s="104"/>
      <c r="Y18" s="104"/>
      <c r="Z18" s="104"/>
      <c r="AA18" s="104"/>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row>
    <row r="19" spans="1:254" ht="16.149999999999999" customHeight="1" thickTop="1" x14ac:dyDescent="0.2">
      <c r="A19" s="31" t="s">
        <v>36</v>
      </c>
      <c r="B19" s="9"/>
      <c r="C19" s="24"/>
      <c r="D19" s="13">
        <v>4925000</v>
      </c>
      <c r="E19" s="28"/>
      <c r="F19" s="21"/>
      <c r="G19" s="28"/>
      <c r="H19" s="21"/>
      <c r="I19" s="28"/>
      <c r="J19" s="21"/>
      <c r="K19" s="28"/>
      <c r="L19" s="21"/>
      <c r="M19" s="24"/>
      <c r="N19" s="21"/>
      <c r="O19" s="140"/>
      <c r="P19" s="153">
        <f>SUM(P16:P18)</f>
        <v>26289000</v>
      </c>
      <c r="Q19" s="160" t="s">
        <v>93</v>
      </c>
      <c r="R19" s="110"/>
      <c r="S19" s="104"/>
      <c r="T19" s="104"/>
      <c r="U19" s="104"/>
      <c r="V19" s="104"/>
      <c r="W19" s="104"/>
      <c r="X19" s="104"/>
      <c r="Y19" s="104"/>
      <c r="Z19" s="104"/>
      <c r="AA19" s="104"/>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row>
    <row r="20" spans="1:254" ht="14.25" customHeight="1" x14ac:dyDescent="0.2">
      <c r="A20" s="31"/>
      <c r="B20" s="9"/>
      <c r="C20" s="24"/>
      <c r="D20" s="13"/>
      <c r="E20" s="28"/>
      <c r="F20" s="21"/>
      <c r="G20" s="28"/>
      <c r="H20" s="21"/>
      <c r="I20" s="28"/>
      <c r="J20" s="21"/>
      <c r="K20" s="28"/>
      <c r="L20" s="21"/>
      <c r="M20" s="24"/>
      <c r="N20" s="21"/>
      <c r="O20" s="140"/>
      <c r="P20" s="149"/>
      <c r="Q20" s="127"/>
      <c r="R20" s="110"/>
      <c r="S20" s="104"/>
      <c r="T20" s="104"/>
      <c r="U20" s="104"/>
      <c r="V20" s="104"/>
      <c r="W20" s="104"/>
      <c r="X20" s="104"/>
      <c r="Y20" s="104"/>
      <c r="Z20" s="104"/>
      <c r="AA20" s="104"/>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row>
    <row r="21" spans="1:254" ht="16.149999999999999" customHeight="1" x14ac:dyDescent="0.25">
      <c r="A21" s="88" t="s">
        <v>37</v>
      </c>
      <c r="B21" s="24"/>
      <c r="C21" s="24"/>
      <c r="D21" s="38"/>
      <c r="E21" s="24"/>
      <c r="F21" s="24"/>
      <c r="G21" s="25"/>
      <c r="H21" s="24"/>
      <c r="I21" s="24"/>
      <c r="J21" s="24"/>
      <c r="K21" s="24"/>
      <c r="L21" s="24"/>
      <c r="M21" s="24"/>
      <c r="N21" s="24"/>
      <c r="O21" s="140"/>
      <c r="P21" s="161" t="s">
        <v>114</v>
      </c>
      <c r="Q21" s="127"/>
      <c r="R21" s="110"/>
      <c r="S21" s="104"/>
      <c r="T21" s="104"/>
      <c r="U21" s="104"/>
      <c r="V21" s="104"/>
      <c r="W21" s="104"/>
      <c r="X21" s="104"/>
      <c r="Y21" s="104"/>
      <c r="Z21" s="104"/>
      <c r="AA21" s="104"/>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row>
    <row r="22" spans="1:254" ht="16.149999999999999" customHeight="1" x14ac:dyDescent="0.2">
      <c r="A22" s="24" t="s">
        <v>38</v>
      </c>
      <c r="B22" s="23">
        <f>SUM(D22+F22+H22+J22+L22+N22)</f>
        <v>200000</v>
      </c>
      <c r="C22" s="22"/>
      <c r="D22" s="21">
        <v>200000</v>
      </c>
      <c r="E22" s="21"/>
      <c r="F22" s="23">
        <v>0</v>
      </c>
      <c r="G22" s="24"/>
      <c r="H22" s="23">
        <v>0</v>
      </c>
      <c r="I22" s="24"/>
      <c r="J22" s="23">
        <v>0</v>
      </c>
      <c r="K22" s="24"/>
      <c r="L22" s="23">
        <v>0</v>
      </c>
      <c r="M22" s="21"/>
      <c r="N22" s="23">
        <v>0</v>
      </c>
      <c r="O22" s="140"/>
      <c r="P22" s="161" t="s">
        <v>113</v>
      </c>
      <c r="Q22" s="127"/>
      <c r="R22" s="110"/>
      <c r="S22" s="104"/>
      <c r="T22" s="104"/>
      <c r="U22" s="104"/>
      <c r="V22" s="104"/>
      <c r="W22" s="104"/>
      <c r="X22" s="104"/>
      <c r="Y22" s="104"/>
      <c r="Z22" s="104"/>
      <c r="AA22" s="104"/>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row>
    <row r="23" spans="1:254" ht="16.149999999999999" customHeight="1" x14ac:dyDescent="0.2">
      <c r="A23" s="24" t="s">
        <v>134</v>
      </c>
      <c r="B23" s="23">
        <f>SUM(D23+F23+H23+J23+L23+N23)</f>
        <v>700000</v>
      </c>
      <c r="C23" s="22"/>
      <c r="D23" s="21">
        <v>700000</v>
      </c>
      <c r="E23" s="21"/>
      <c r="F23" s="23">
        <v>0</v>
      </c>
      <c r="G23" s="24"/>
      <c r="H23" s="23">
        <v>0</v>
      </c>
      <c r="I23" s="24"/>
      <c r="J23" s="23">
        <v>0</v>
      </c>
      <c r="K23" s="24"/>
      <c r="L23" s="23">
        <v>0</v>
      </c>
      <c r="M23" s="21"/>
      <c r="N23" s="23">
        <v>0</v>
      </c>
      <c r="O23" s="140"/>
      <c r="P23" s="161" t="s">
        <v>110</v>
      </c>
      <c r="Q23" s="127"/>
      <c r="R23" s="110"/>
      <c r="S23" s="104"/>
      <c r="T23" s="104"/>
      <c r="U23" s="104"/>
      <c r="V23" s="104"/>
      <c r="W23" s="104"/>
      <c r="X23" s="104"/>
      <c r="Y23" s="104"/>
      <c r="Z23" s="104"/>
      <c r="AA23" s="104"/>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row>
    <row r="24" spans="1:254" ht="16.149999999999999" customHeight="1" x14ac:dyDescent="0.2">
      <c r="A24" s="24" t="s">
        <v>84</v>
      </c>
      <c r="B24" s="23">
        <f>SUM(D24+F24+H24+J24+L24+N24)</f>
        <v>12000000</v>
      </c>
      <c r="C24" s="24"/>
      <c r="D24" s="21">
        <v>3000000</v>
      </c>
      <c r="E24" s="21"/>
      <c r="F24" s="23">
        <v>3000000</v>
      </c>
      <c r="G24" s="24"/>
      <c r="H24" s="23">
        <v>3000000</v>
      </c>
      <c r="I24" s="24"/>
      <c r="J24" s="23">
        <v>3000000</v>
      </c>
      <c r="K24" s="24"/>
      <c r="L24" s="23">
        <v>0</v>
      </c>
      <c r="M24" s="21"/>
      <c r="N24" s="23">
        <v>0</v>
      </c>
      <c r="O24" s="140"/>
      <c r="P24" s="161" t="s">
        <v>111</v>
      </c>
      <c r="Q24" s="37"/>
      <c r="R24" s="110"/>
      <c r="S24" s="104"/>
      <c r="T24" s="104"/>
      <c r="U24" s="104"/>
      <c r="V24" s="104"/>
      <c r="W24" s="104"/>
      <c r="X24" s="104"/>
      <c r="Y24" s="104"/>
      <c r="Z24" s="104"/>
      <c r="AA24" s="104"/>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row>
    <row r="25" spans="1:254" ht="16.5" thickBot="1" x14ac:dyDescent="0.3">
      <c r="A25" s="31" t="s">
        <v>88</v>
      </c>
      <c r="B25" s="4">
        <f>SUM(B22:B24)</f>
        <v>12900000</v>
      </c>
      <c r="C25" s="24"/>
      <c r="D25" s="4">
        <f>SUM(D22:D24)</f>
        <v>3900000</v>
      </c>
      <c r="E25" s="28"/>
      <c r="F25" s="5">
        <f>SUM(F21:F24)</f>
        <v>3000000</v>
      </c>
      <c r="G25" s="28"/>
      <c r="H25" s="5">
        <f>SUM(H21:H24)</f>
        <v>3000000</v>
      </c>
      <c r="I25" s="28"/>
      <c r="J25" s="5">
        <f>SUM(J21:J24)</f>
        <v>3000000</v>
      </c>
      <c r="K25" s="28"/>
      <c r="L25" s="5">
        <f>SUM(L21:L24)</f>
        <v>0</v>
      </c>
      <c r="M25" s="24"/>
      <c r="N25" s="5">
        <f>SUM(N21:N24)</f>
        <v>0</v>
      </c>
      <c r="O25" s="141"/>
      <c r="P25" s="161" t="s">
        <v>112</v>
      </c>
      <c r="Q25" s="1"/>
      <c r="R25" s="115">
        <v>7840000</v>
      </c>
      <c r="S25" s="111" t="s">
        <v>128</v>
      </c>
      <c r="T25" s="104"/>
      <c r="U25" s="104"/>
      <c r="V25" s="104"/>
      <c r="W25" s="104"/>
      <c r="X25" s="104"/>
      <c r="Y25" s="104"/>
      <c r="Z25" s="104"/>
      <c r="AA25" s="104"/>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row>
    <row r="26" spans="1:254" ht="16.5" thickTop="1" x14ac:dyDescent="0.25">
      <c r="A26" s="31" t="s">
        <v>39</v>
      </c>
      <c r="B26" s="9"/>
      <c r="C26" s="24"/>
      <c r="D26" s="13">
        <v>7840000</v>
      </c>
      <c r="E26" s="28"/>
      <c r="F26" s="21"/>
      <c r="G26" s="28"/>
      <c r="H26" s="21"/>
      <c r="I26" s="28"/>
      <c r="J26" s="21"/>
      <c r="K26" s="28"/>
      <c r="L26" s="21"/>
      <c r="M26" s="24"/>
      <c r="N26" s="21"/>
      <c r="O26" s="141"/>
      <c r="P26" s="37"/>
      <c r="Q26" s="1"/>
      <c r="R26" s="110"/>
      <c r="S26" s="111" t="s">
        <v>51</v>
      </c>
      <c r="T26" s="104"/>
      <c r="U26" s="104"/>
      <c r="V26" s="104"/>
      <c r="W26" s="104"/>
      <c r="X26" s="104"/>
      <c r="Y26" s="104"/>
      <c r="Z26" s="104"/>
      <c r="AA26" s="104"/>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row>
    <row r="27" spans="1:254" ht="9.75" customHeight="1" x14ac:dyDescent="0.2">
      <c r="A27" s="31"/>
      <c r="B27" s="9"/>
      <c r="C27" s="24"/>
      <c r="D27" s="13"/>
      <c r="E27" s="28"/>
      <c r="F27" s="21"/>
      <c r="G27" s="28"/>
      <c r="H27" s="21"/>
      <c r="I27" s="28"/>
      <c r="J27" s="21"/>
      <c r="K27" s="28"/>
      <c r="L27" s="21"/>
      <c r="M27" s="24"/>
      <c r="N27" s="21"/>
      <c r="O27" s="141"/>
      <c r="P27" s="37"/>
      <c r="Q27" s="1"/>
      <c r="R27" s="110"/>
      <c r="S27" s="171" t="s">
        <v>60</v>
      </c>
      <c r="T27" s="171"/>
      <c r="U27" s="171"/>
      <c r="V27" s="171"/>
      <c r="W27" s="104"/>
      <c r="X27" s="104"/>
      <c r="Y27" s="104"/>
      <c r="Z27" s="104"/>
      <c r="AA27" s="104"/>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row>
    <row r="28" spans="1:254" x14ac:dyDescent="0.2">
      <c r="A28" s="31" t="s">
        <v>153</v>
      </c>
      <c r="B28" s="9"/>
      <c r="C28" s="24"/>
      <c r="D28" s="13"/>
      <c r="E28" s="28"/>
      <c r="F28" s="21"/>
      <c r="G28" s="28"/>
      <c r="H28" s="21"/>
      <c r="I28" s="28"/>
      <c r="J28" s="21"/>
      <c r="K28" s="28"/>
      <c r="L28" s="21"/>
      <c r="M28" s="24"/>
      <c r="N28" s="21"/>
      <c r="O28" s="141"/>
      <c r="P28" s="37"/>
      <c r="Q28" s="1"/>
      <c r="R28" s="110"/>
      <c r="S28" s="171"/>
      <c r="T28" s="171"/>
      <c r="U28" s="171"/>
      <c r="V28" s="171"/>
      <c r="W28" s="104"/>
      <c r="X28" s="104"/>
      <c r="Y28" s="104"/>
      <c r="Z28" s="104"/>
      <c r="AA28" s="104"/>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row>
    <row r="29" spans="1:254" ht="15.75" x14ac:dyDescent="0.25">
      <c r="A29" s="24" t="s">
        <v>38</v>
      </c>
      <c r="B29" s="23">
        <f>SUM(D29+F29+H29+J29+L29+N29)</f>
        <v>192300</v>
      </c>
      <c r="C29" s="22"/>
      <c r="D29" s="21">
        <v>192300</v>
      </c>
      <c r="E29" s="21"/>
      <c r="F29" s="23">
        <v>0</v>
      </c>
      <c r="G29" s="24"/>
      <c r="H29" s="23">
        <v>0</v>
      </c>
      <c r="I29" s="24"/>
      <c r="J29" s="23">
        <v>0</v>
      </c>
      <c r="K29" s="24"/>
      <c r="L29" s="23">
        <v>0</v>
      </c>
      <c r="M29" s="21"/>
      <c r="N29" s="23">
        <v>0</v>
      </c>
      <c r="O29" s="141"/>
      <c r="P29" s="37"/>
      <c r="Q29" s="1"/>
      <c r="R29" s="110"/>
      <c r="S29" s="111"/>
      <c r="T29" s="104"/>
      <c r="U29" s="104"/>
      <c r="V29" s="104"/>
      <c r="W29" s="104"/>
      <c r="X29" s="104"/>
      <c r="Y29" s="104"/>
      <c r="Z29" s="104"/>
      <c r="AA29" s="104"/>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row>
    <row r="30" spans="1:254" ht="16.5" thickBot="1" x14ac:dyDescent="0.3">
      <c r="A30" s="31" t="s">
        <v>154</v>
      </c>
      <c r="B30" s="4">
        <f>SUM(B29:B29)</f>
        <v>192300</v>
      </c>
      <c r="C30" s="24"/>
      <c r="D30" s="4">
        <f>SUM(D29:D29)</f>
        <v>192300</v>
      </c>
      <c r="E30" s="28"/>
      <c r="F30" s="4">
        <f>SUM(F29:F29)</f>
        <v>0</v>
      </c>
      <c r="G30" s="28"/>
      <c r="H30" s="4">
        <f>SUM(H29:H29)</f>
        <v>0</v>
      </c>
      <c r="I30" s="28"/>
      <c r="J30" s="4">
        <f>SUM(J29:J29)</f>
        <v>0</v>
      </c>
      <c r="K30" s="28"/>
      <c r="L30" s="4">
        <f>SUM(L29:L29)</f>
        <v>0</v>
      </c>
      <c r="M30" s="24"/>
      <c r="N30" s="4">
        <f>SUM(N29:N29)</f>
        <v>0</v>
      </c>
      <c r="O30" s="141"/>
      <c r="P30" s="37"/>
      <c r="Q30" s="1"/>
      <c r="R30" s="110"/>
      <c r="S30" s="111"/>
      <c r="T30" s="104"/>
      <c r="U30" s="104"/>
      <c r="V30" s="104"/>
      <c r="W30" s="104"/>
      <c r="X30" s="104"/>
      <c r="Y30" s="104"/>
      <c r="Z30" s="104"/>
      <c r="AA30" s="104"/>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row>
    <row r="31" spans="1:254" ht="16.5" thickTop="1" x14ac:dyDescent="0.25">
      <c r="A31" s="31" t="s">
        <v>155</v>
      </c>
      <c r="B31" s="9"/>
      <c r="C31" s="24"/>
      <c r="D31" s="13">
        <v>698422.02</v>
      </c>
      <c r="E31" s="28"/>
      <c r="F31" s="21"/>
      <c r="G31" s="28"/>
      <c r="H31" s="21"/>
      <c r="I31" s="28"/>
      <c r="J31" s="21"/>
      <c r="K31" s="28"/>
      <c r="L31" s="21"/>
      <c r="M31" s="24"/>
      <c r="N31" s="21"/>
      <c r="O31" s="141"/>
      <c r="P31" s="37"/>
      <c r="Q31" s="1"/>
      <c r="R31" s="110"/>
      <c r="S31" s="111"/>
      <c r="T31" s="104"/>
      <c r="U31" s="104"/>
      <c r="V31" s="104"/>
      <c r="W31" s="104"/>
      <c r="X31" s="104"/>
      <c r="Y31" s="104"/>
      <c r="Z31" s="104"/>
      <c r="AA31" s="104"/>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row>
    <row r="32" spans="1:254" ht="9" customHeight="1" x14ac:dyDescent="0.2">
      <c r="A32" s="24"/>
      <c r="B32" s="23"/>
      <c r="C32" s="24"/>
      <c r="D32" s="9"/>
      <c r="E32" s="28"/>
      <c r="F32" s="24"/>
      <c r="G32" s="21"/>
      <c r="H32" s="24"/>
      <c r="I32" s="24"/>
      <c r="J32" s="24"/>
      <c r="K32" s="24"/>
      <c r="L32" s="24"/>
      <c r="M32" s="24"/>
      <c r="N32" s="24"/>
      <c r="O32" s="140"/>
      <c r="P32" s="37"/>
      <c r="Q32" s="132"/>
      <c r="R32" s="110"/>
      <c r="W32" s="104"/>
      <c r="X32" s="104"/>
      <c r="Y32" s="104"/>
      <c r="Z32" s="104"/>
      <c r="AA32" s="104"/>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row>
    <row r="33" spans="1:254" ht="16.149999999999999" customHeight="1" thickBot="1" x14ac:dyDescent="0.25">
      <c r="A33" s="31" t="s">
        <v>40</v>
      </c>
      <c r="B33" s="20">
        <f>B11+B18+B25+D30</f>
        <v>36181300</v>
      </c>
      <c r="C33" s="24"/>
      <c r="D33" s="11">
        <f>SUM(D11+D18+D25+D30)</f>
        <v>25481300</v>
      </c>
      <c r="E33" s="28"/>
      <c r="F33" s="21"/>
      <c r="G33" s="29"/>
      <c r="H33" s="24"/>
      <c r="I33" s="24"/>
      <c r="J33" s="24"/>
      <c r="K33" s="24"/>
      <c r="L33" s="24"/>
      <c r="M33" s="24"/>
      <c r="N33" s="24"/>
      <c r="O33" s="140"/>
      <c r="P33" s="37"/>
      <c r="Q33" s="132"/>
      <c r="R33" s="110"/>
      <c r="W33" s="104"/>
      <c r="X33" s="104"/>
      <c r="Y33" s="104"/>
      <c r="Z33" s="104"/>
      <c r="AA33" s="104"/>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row>
    <row r="34" spans="1:254" ht="11.25" customHeight="1" thickTop="1" x14ac:dyDescent="0.2">
      <c r="A34" s="31"/>
      <c r="B34" s="91"/>
      <c r="C34" s="24"/>
      <c r="D34" s="13"/>
      <c r="E34" s="28"/>
      <c r="F34" s="21"/>
      <c r="G34" s="29"/>
      <c r="H34" s="24"/>
      <c r="I34" s="24"/>
      <c r="J34" s="24"/>
      <c r="K34" s="24"/>
      <c r="L34" s="24"/>
      <c r="M34" s="24"/>
      <c r="N34" s="24"/>
      <c r="O34" s="140"/>
      <c r="P34" s="37"/>
      <c r="Q34" s="132"/>
      <c r="R34" s="110"/>
      <c r="S34" s="104"/>
      <c r="T34" s="104"/>
      <c r="U34" s="104"/>
      <c r="V34" s="104"/>
      <c r="W34" s="104"/>
      <c r="X34" s="104"/>
      <c r="Y34" s="104"/>
      <c r="Z34" s="104"/>
      <c r="AA34" s="104"/>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row>
    <row r="35" spans="1:254" x14ac:dyDescent="0.2">
      <c r="A35" s="31" t="s">
        <v>96</v>
      </c>
      <c r="B35" s="89"/>
      <c r="C35" s="24"/>
      <c r="D35" s="89">
        <v>44910000</v>
      </c>
      <c r="E35" s="21"/>
      <c r="F35" s="31"/>
      <c r="G35" s="24"/>
      <c r="H35" s="23"/>
      <c r="I35" s="24"/>
      <c r="J35" s="180"/>
      <c r="K35" s="24"/>
      <c r="L35" s="23"/>
      <c r="M35" s="21"/>
      <c r="N35" s="23"/>
      <c r="O35" s="141"/>
      <c r="P35" s="37"/>
      <c r="Q35" s="1"/>
      <c r="R35" s="110"/>
      <c r="S35" s="104"/>
      <c r="T35" s="104"/>
      <c r="U35" s="104"/>
      <c r="V35" s="104"/>
      <c r="W35" s="104"/>
      <c r="X35" s="104"/>
      <c r="Y35" s="104"/>
      <c r="Z35" s="104"/>
      <c r="AA35" s="104"/>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row>
    <row r="36" spans="1:254" x14ac:dyDescent="0.2">
      <c r="A36" s="31" t="s">
        <v>157</v>
      </c>
      <c r="B36" s="89"/>
      <c r="C36" s="24"/>
      <c r="D36" s="89">
        <f>D31</f>
        <v>698422.02</v>
      </c>
      <c r="E36" s="21"/>
      <c r="F36" s="31"/>
      <c r="G36" s="24"/>
      <c r="H36" s="23"/>
      <c r="I36" s="24"/>
      <c r="J36" s="180"/>
      <c r="K36" s="24"/>
      <c r="L36" s="23"/>
      <c r="M36" s="21"/>
      <c r="N36" s="23"/>
      <c r="O36" s="141"/>
      <c r="P36" s="37"/>
      <c r="Q36" s="1"/>
      <c r="R36" s="110"/>
      <c r="S36" s="104"/>
      <c r="T36" s="104"/>
      <c r="U36" s="104"/>
      <c r="V36" s="104"/>
      <c r="W36" s="104"/>
      <c r="X36" s="104"/>
      <c r="Y36" s="104"/>
      <c r="Z36" s="104"/>
      <c r="AA36" s="104"/>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row>
    <row r="37" spans="1:254" x14ac:dyDescent="0.2">
      <c r="A37" s="31" t="s">
        <v>156</v>
      </c>
      <c r="B37" s="89"/>
      <c r="C37" s="24"/>
      <c r="D37" s="89">
        <f>D35+D36</f>
        <v>45608422.020000003</v>
      </c>
      <c r="E37" s="21"/>
      <c r="F37" s="31"/>
      <c r="G37" s="24"/>
      <c r="H37" s="23"/>
      <c r="I37" s="24"/>
      <c r="J37" s="180"/>
      <c r="K37" s="24"/>
      <c r="L37" s="23"/>
      <c r="M37" s="21"/>
      <c r="N37" s="23"/>
      <c r="O37" s="141"/>
      <c r="P37" s="37"/>
      <c r="Q37" s="1"/>
      <c r="R37" s="110"/>
      <c r="S37" s="104"/>
      <c r="T37" s="104"/>
      <c r="U37" s="104"/>
      <c r="V37" s="104"/>
      <c r="W37" s="104"/>
      <c r="X37" s="104"/>
      <c r="Y37" s="104"/>
      <c r="Z37" s="104"/>
      <c r="AA37" s="104"/>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row>
    <row r="38" spans="1:254" ht="16.149999999999999" customHeight="1" x14ac:dyDescent="0.2">
      <c r="A38" s="93" t="s">
        <v>159</v>
      </c>
      <c r="B38" s="23"/>
      <c r="C38" s="24"/>
      <c r="D38" s="95">
        <f>D11+D18+D25+D30</f>
        <v>25481300</v>
      </c>
      <c r="E38" s="21"/>
      <c r="F38" s="93"/>
      <c r="G38" s="24"/>
      <c r="H38" s="23"/>
      <c r="I38" s="24"/>
      <c r="J38" s="23"/>
      <c r="K38" s="24"/>
      <c r="L38" s="23"/>
      <c r="M38" s="21"/>
      <c r="N38" s="23"/>
      <c r="O38" s="141"/>
      <c r="Q38" s="1"/>
      <c r="R38" s="102"/>
      <c r="S38" s="104"/>
      <c r="T38" s="104"/>
      <c r="U38" s="104"/>
      <c r="V38" s="104"/>
      <c r="W38" s="104"/>
      <c r="X38" s="104"/>
      <c r="Y38" s="104"/>
      <c r="Z38" s="104"/>
      <c r="AA38" s="104"/>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row>
    <row r="39" spans="1:254" s="75" customFormat="1" x14ac:dyDescent="0.2">
      <c r="A39" s="31" t="s">
        <v>160</v>
      </c>
      <c r="B39" s="38"/>
      <c r="C39" s="38"/>
      <c r="D39" s="96">
        <f>D38/D35</f>
        <v>0.56738588287686487</v>
      </c>
      <c r="E39" s="21"/>
      <c r="F39" s="31"/>
      <c r="G39" s="24"/>
      <c r="H39" s="23"/>
      <c r="I39" s="24"/>
      <c r="J39" s="96"/>
      <c r="K39" s="24"/>
      <c r="L39" s="23"/>
      <c r="M39" s="21"/>
      <c r="N39" s="23"/>
      <c r="O39" s="140"/>
      <c r="Q39" s="132"/>
      <c r="R39" s="117"/>
      <c r="S39" s="100"/>
      <c r="T39" s="100"/>
      <c r="U39" s="100"/>
      <c r="V39" s="100"/>
      <c r="W39" s="100"/>
      <c r="X39" s="100"/>
      <c r="Y39" s="100"/>
      <c r="Z39" s="100"/>
      <c r="AA39" s="100"/>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c r="EO39" s="74"/>
      <c r="EP39" s="74"/>
      <c r="EQ39" s="74"/>
      <c r="ER39" s="74"/>
      <c r="ES39" s="74"/>
      <c r="ET39" s="74"/>
      <c r="EU39" s="74"/>
      <c r="EV39" s="74"/>
      <c r="EW39" s="74"/>
      <c r="EX39" s="74"/>
      <c r="EY39" s="74"/>
      <c r="EZ39" s="74"/>
      <c r="FA39" s="74"/>
      <c r="FB39" s="74"/>
      <c r="FC39" s="74"/>
      <c r="FD39" s="74"/>
      <c r="FE39" s="74"/>
      <c r="FF39" s="74"/>
      <c r="FG39" s="74"/>
      <c r="FH39" s="74"/>
      <c r="FI39" s="74"/>
      <c r="FJ39" s="74"/>
      <c r="FK39" s="74"/>
      <c r="FL39" s="74"/>
      <c r="FM39" s="74"/>
      <c r="FN39" s="74"/>
      <c r="FO39" s="74"/>
      <c r="FP39" s="74"/>
      <c r="FQ39" s="74"/>
      <c r="FR39" s="74"/>
      <c r="FS39" s="74"/>
      <c r="FT39" s="74"/>
      <c r="FU39" s="74"/>
      <c r="FV39" s="74"/>
      <c r="FW39" s="74"/>
      <c r="FX39" s="74"/>
      <c r="FY39" s="74"/>
      <c r="FZ39" s="74"/>
      <c r="GA39" s="74"/>
      <c r="GB39" s="74"/>
      <c r="GC39" s="74"/>
      <c r="GD39" s="74"/>
      <c r="GE39" s="74"/>
      <c r="GF39" s="74"/>
      <c r="GG39" s="74"/>
      <c r="GH39" s="74"/>
      <c r="GI39" s="74"/>
      <c r="GJ39" s="74"/>
      <c r="GK39" s="74"/>
      <c r="GL39" s="74"/>
      <c r="GM39" s="74"/>
      <c r="GN39" s="74"/>
      <c r="GO39" s="74"/>
      <c r="GP39" s="74"/>
      <c r="GQ39" s="74"/>
      <c r="GR39" s="74"/>
      <c r="GS39" s="74"/>
      <c r="GT39" s="74"/>
      <c r="GU39" s="74"/>
      <c r="GV39" s="74"/>
      <c r="GW39" s="74"/>
      <c r="GX39" s="74"/>
      <c r="GY39" s="74"/>
      <c r="GZ39" s="74"/>
      <c r="HA39" s="74"/>
      <c r="HB39" s="74"/>
      <c r="HC39" s="74"/>
      <c r="HD39" s="74"/>
      <c r="HE39" s="74"/>
      <c r="HF39" s="74"/>
      <c r="HG39" s="74"/>
      <c r="HH39" s="74"/>
      <c r="HI39" s="74"/>
      <c r="HJ39" s="74"/>
      <c r="HK39" s="74"/>
      <c r="HL39" s="74"/>
      <c r="HM39" s="74"/>
      <c r="HN39" s="74"/>
      <c r="HO39" s="74"/>
      <c r="HP39" s="74"/>
      <c r="HQ39" s="74"/>
      <c r="HR39" s="74"/>
      <c r="HS39" s="74"/>
      <c r="HT39" s="74"/>
      <c r="HU39" s="74"/>
      <c r="HV39" s="74"/>
      <c r="HW39" s="74"/>
      <c r="HX39" s="74"/>
      <c r="HY39" s="74"/>
      <c r="HZ39" s="74"/>
      <c r="IA39" s="74"/>
      <c r="IB39" s="74"/>
      <c r="IC39" s="74"/>
      <c r="ID39" s="74"/>
      <c r="IE39" s="74"/>
      <c r="IF39" s="74"/>
      <c r="IG39" s="74"/>
      <c r="IH39" s="74"/>
      <c r="II39" s="74"/>
      <c r="IJ39" s="74"/>
      <c r="IK39" s="74"/>
      <c r="IL39" s="74"/>
      <c r="IM39" s="74"/>
      <c r="IN39" s="74"/>
      <c r="IO39" s="74"/>
      <c r="IP39" s="74"/>
      <c r="IQ39" s="74"/>
      <c r="IR39" s="74"/>
      <c r="IS39" s="74"/>
      <c r="IT39" s="74"/>
    </row>
    <row r="40" spans="1:254" ht="16.899999999999999" customHeight="1" x14ac:dyDescent="0.2">
      <c r="A40" s="31" t="s">
        <v>161</v>
      </c>
      <c r="B40" s="38"/>
      <c r="C40" s="38"/>
      <c r="D40" s="96">
        <f>D38/D37</f>
        <v>0.55869725088989164</v>
      </c>
      <c r="E40" s="24"/>
      <c r="F40" s="24"/>
      <c r="G40" s="25"/>
      <c r="H40" s="24"/>
      <c r="I40" s="24"/>
      <c r="J40" s="24"/>
      <c r="K40" s="24"/>
      <c r="L40" s="24"/>
      <c r="M40" s="24"/>
      <c r="N40" s="24"/>
      <c r="O40" s="138"/>
      <c r="Q40" s="130"/>
      <c r="R40" s="112"/>
      <c r="S40" s="101" t="s">
        <v>29</v>
      </c>
      <c r="T40" s="101"/>
      <c r="U40" s="101"/>
      <c r="V40" s="101"/>
      <c r="W40" s="101"/>
      <c r="X40" s="101"/>
      <c r="Y40" s="101"/>
      <c r="Z40" s="101"/>
      <c r="AA40" s="101"/>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row>
    <row r="41" spans="1:254" ht="15.75" x14ac:dyDescent="0.2">
      <c r="A41" s="76"/>
      <c r="B41" s="172" t="s">
        <v>4</v>
      </c>
      <c r="C41" s="172"/>
      <c r="D41" s="172"/>
      <c r="E41" s="172"/>
      <c r="F41" s="172"/>
      <c r="G41" s="172"/>
      <c r="H41" s="172"/>
      <c r="I41" s="172"/>
      <c r="J41" s="172"/>
      <c r="K41" s="172"/>
      <c r="L41" s="172"/>
      <c r="M41" s="172"/>
      <c r="N41" s="172"/>
      <c r="R41" s="110"/>
      <c r="S41" s="104"/>
      <c r="T41" s="104"/>
      <c r="U41" s="104"/>
      <c r="V41" s="104"/>
      <c r="W41" s="104"/>
      <c r="X41" s="104"/>
      <c r="Y41" s="104"/>
      <c r="Z41" s="104"/>
      <c r="AA41" s="104"/>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row>
    <row r="42" spans="1:254" ht="18" x14ac:dyDescent="0.25">
      <c r="A42" s="168" t="s">
        <v>5</v>
      </c>
      <c r="B42" s="64" t="s">
        <v>2</v>
      </c>
      <c r="C42" s="32"/>
      <c r="D42" s="18">
        <v>2016</v>
      </c>
      <c r="E42" s="19"/>
      <c r="F42" s="18">
        <v>2017</v>
      </c>
      <c r="G42" s="19"/>
      <c r="H42" s="18">
        <v>2018</v>
      </c>
      <c r="I42" s="97"/>
      <c r="J42" s="18">
        <v>2019</v>
      </c>
      <c r="K42" s="97"/>
      <c r="L42" s="18">
        <v>2020</v>
      </c>
      <c r="M42" s="97"/>
      <c r="N42" s="65">
        <v>2021</v>
      </c>
      <c r="O42" s="141"/>
      <c r="P42" s="124"/>
      <c r="Q42" s="1"/>
      <c r="R42" s="110"/>
      <c r="S42" s="104"/>
      <c r="T42" s="104"/>
      <c r="U42" s="104"/>
      <c r="V42" s="104"/>
      <c r="W42" s="104"/>
      <c r="X42" s="104"/>
      <c r="Y42" s="104"/>
      <c r="Z42" s="104"/>
      <c r="AA42" s="104"/>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row>
    <row r="43" spans="1:254" x14ac:dyDescent="0.2">
      <c r="A43" s="24" t="s">
        <v>11</v>
      </c>
      <c r="B43" s="21">
        <f>SUM(D43+F43+H43+J43+L43+N43)</f>
        <v>17192206.48</v>
      </c>
      <c r="C43" s="24"/>
      <c r="D43" s="21">
        <f>D45-D44</f>
        <v>17192206.48</v>
      </c>
      <c r="E43" s="24"/>
      <c r="F43" s="23"/>
      <c r="G43" s="28"/>
      <c r="H43" s="23"/>
      <c r="I43" s="28"/>
      <c r="J43" s="23"/>
      <c r="K43" s="28"/>
      <c r="L43" s="23"/>
      <c r="M43" s="28"/>
      <c r="N43" s="23"/>
      <c r="O43" s="141"/>
      <c r="P43" s="124"/>
      <c r="Q43" s="1"/>
      <c r="R43" s="102" t="s">
        <v>120</v>
      </c>
      <c r="S43" s="104"/>
      <c r="T43" s="104"/>
      <c r="U43" s="104"/>
      <c r="V43" s="104"/>
      <c r="W43" s="104"/>
      <c r="X43" s="104"/>
      <c r="Y43" s="104"/>
      <c r="Z43" s="104"/>
      <c r="AA43" s="104"/>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row>
    <row r="44" spans="1:254" x14ac:dyDescent="0.2">
      <c r="A44" s="24" t="s">
        <v>16</v>
      </c>
      <c r="B44" s="21">
        <f>SUM(D44+F44+H44+J44+L44+N44)</f>
        <v>4925000</v>
      </c>
      <c r="C44" s="24"/>
      <c r="D44" s="21">
        <v>4925000</v>
      </c>
      <c r="E44" s="24"/>
      <c r="F44" s="23"/>
      <c r="G44" s="28"/>
      <c r="H44" s="23"/>
      <c r="I44" s="28"/>
      <c r="J44" s="23"/>
      <c r="K44" s="28"/>
      <c r="L44" s="23"/>
      <c r="M44" s="28"/>
      <c r="N44" s="23"/>
      <c r="O44" s="141"/>
      <c r="P44" s="124"/>
      <c r="Q44" s="1"/>
      <c r="R44" s="102" t="s">
        <v>86</v>
      </c>
      <c r="S44" s="104"/>
      <c r="T44" s="104"/>
      <c r="U44" s="104"/>
      <c r="V44" s="104"/>
      <c r="W44" s="104"/>
      <c r="X44" s="104"/>
      <c r="Y44" s="104"/>
      <c r="Z44" s="104"/>
      <c r="AA44" s="104"/>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row>
    <row r="45" spans="1:254" x14ac:dyDescent="0.2">
      <c r="A45" s="92" t="s">
        <v>41</v>
      </c>
      <c r="B45" s="21">
        <f>SUM(D45+F45+H45+J45+L45+N45)</f>
        <v>22117206.48</v>
      </c>
      <c r="C45" s="31"/>
      <c r="D45" s="89">
        <v>22117206.48</v>
      </c>
      <c r="E45" s="24"/>
      <c r="F45" s="23"/>
      <c r="G45" s="28"/>
      <c r="H45" s="23"/>
      <c r="I45" s="28"/>
      <c r="J45" s="23"/>
      <c r="K45" s="28"/>
      <c r="L45" s="23"/>
      <c r="M45" s="28"/>
      <c r="N45" s="23"/>
      <c r="O45" s="140"/>
      <c r="P45" s="124"/>
      <c r="Q45" s="132"/>
      <c r="R45" s="102" t="s">
        <v>158</v>
      </c>
      <c r="S45" s="104"/>
      <c r="T45" s="104"/>
      <c r="U45" s="104"/>
      <c r="V45" s="104"/>
      <c r="W45" s="104"/>
      <c r="X45" s="104"/>
      <c r="Y45" s="104"/>
      <c r="Z45" s="104"/>
      <c r="AA45" s="104"/>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row>
    <row r="46" spans="1:254" x14ac:dyDescent="0.2">
      <c r="A46" s="31" t="s">
        <v>17</v>
      </c>
      <c r="B46" s="21"/>
      <c r="C46" s="24"/>
      <c r="D46" s="21"/>
      <c r="E46" s="24"/>
      <c r="F46" s="23"/>
      <c r="G46" s="24"/>
      <c r="H46" s="23"/>
      <c r="I46" s="24"/>
      <c r="J46" s="23"/>
      <c r="K46" s="24"/>
      <c r="L46" s="23"/>
      <c r="M46" s="21"/>
      <c r="N46" s="23"/>
      <c r="O46" s="140"/>
      <c r="P46" s="124"/>
      <c r="Q46" s="132"/>
      <c r="R46" s="104"/>
      <c r="S46" s="104"/>
      <c r="T46" s="104"/>
      <c r="U46" s="104"/>
      <c r="V46" s="104"/>
      <c r="W46" s="104"/>
      <c r="X46" s="104"/>
      <c r="Y46" s="104"/>
      <c r="Z46" s="104"/>
      <c r="AA46" s="104"/>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row>
    <row r="47" spans="1:254" x14ac:dyDescent="0.2">
      <c r="A47" s="24" t="s">
        <v>117</v>
      </c>
      <c r="B47" s="21">
        <f>SUM(D47+F47+H47+J47+L47+N47)</f>
        <v>6664355</v>
      </c>
      <c r="C47" s="22"/>
      <c r="D47" s="21">
        <v>4259000</v>
      </c>
      <c r="E47" s="22"/>
      <c r="F47" s="21">
        <v>2405355</v>
      </c>
      <c r="G47" s="22"/>
      <c r="H47" s="21">
        <v>0</v>
      </c>
      <c r="I47" s="22"/>
      <c r="J47" s="23">
        <v>0</v>
      </c>
      <c r="K47" s="22"/>
      <c r="L47" s="23">
        <v>0</v>
      </c>
      <c r="M47" s="22"/>
      <c r="N47" s="23">
        <v>0</v>
      </c>
      <c r="O47" s="140"/>
      <c r="P47" s="124"/>
      <c r="Q47" s="132"/>
      <c r="R47" s="104"/>
      <c r="S47" s="110"/>
      <c r="T47" s="104"/>
      <c r="U47" s="104"/>
      <c r="V47" s="104"/>
      <c r="W47" s="104"/>
      <c r="X47" s="104"/>
      <c r="Y47" s="104"/>
      <c r="Z47" s="104"/>
      <c r="AA47" s="104"/>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row>
    <row r="48" spans="1:254" x14ac:dyDescent="0.2">
      <c r="A48" s="24" t="s">
        <v>46</v>
      </c>
      <c r="B48" s="21">
        <f>SUM(D48+F48+H48+J48+L48+N48)</f>
        <v>0</v>
      </c>
      <c r="C48" s="21"/>
      <c r="D48" s="121">
        <v>0</v>
      </c>
      <c r="E48" s="122"/>
      <c r="F48" s="121">
        <v>0</v>
      </c>
      <c r="G48" s="22"/>
      <c r="H48" s="23">
        <v>0</v>
      </c>
      <c r="I48" s="22"/>
      <c r="J48" s="23">
        <v>0</v>
      </c>
      <c r="K48" s="22"/>
      <c r="L48" s="21">
        <v>0</v>
      </c>
      <c r="M48" s="24"/>
      <c r="N48" s="21">
        <v>0</v>
      </c>
      <c r="O48" s="140"/>
      <c r="P48" s="124"/>
      <c r="Q48" s="132"/>
      <c r="R48" s="102" t="s">
        <v>55</v>
      </c>
      <c r="S48" s="113"/>
      <c r="T48" s="99"/>
      <c r="U48" s="99"/>
      <c r="V48" s="99"/>
      <c r="W48" s="99"/>
      <c r="X48" s="99"/>
      <c r="Y48" s="99"/>
      <c r="Z48" s="99"/>
      <c r="AA48" s="99"/>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row>
    <row r="49" spans="1:254" x14ac:dyDescent="0.2">
      <c r="A49" s="24" t="s">
        <v>85</v>
      </c>
      <c r="B49" s="21">
        <f>SUM(D49+F49+H49+J49+L49+N49)</f>
        <v>15000000</v>
      </c>
      <c r="C49" s="21"/>
      <c r="D49" s="121">
        <v>0</v>
      </c>
      <c r="E49" s="122"/>
      <c r="F49" s="121">
        <v>3000000</v>
      </c>
      <c r="G49" s="22"/>
      <c r="H49" s="23">
        <v>3000000</v>
      </c>
      <c r="I49" s="22"/>
      <c r="J49" s="23">
        <v>3000000</v>
      </c>
      <c r="K49" s="22"/>
      <c r="L49" s="21">
        <v>3000000</v>
      </c>
      <c r="M49" s="24"/>
      <c r="N49" s="21">
        <v>3000000</v>
      </c>
      <c r="O49" s="140"/>
      <c r="P49" s="149" t="s">
        <v>119</v>
      </c>
      <c r="Q49" s="132"/>
      <c r="R49" s="113" t="s">
        <v>125</v>
      </c>
      <c r="S49" s="113"/>
      <c r="T49" s="99"/>
      <c r="U49" s="99"/>
      <c r="V49" s="99"/>
      <c r="W49" s="99"/>
      <c r="X49" s="99"/>
      <c r="Y49" s="99"/>
      <c r="Z49" s="99"/>
      <c r="AA49" s="99"/>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row>
    <row r="50" spans="1:254" x14ac:dyDescent="0.2">
      <c r="A50" s="31" t="s">
        <v>118</v>
      </c>
      <c r="B50" s="89">
        <f>SUM(B47:B49)</f>
        <v>21664355</v>
      </c>
      <c r="C50" s="22"/>
      <c r="D50" s="89">
        <f>SUM(D47:D49)</f>
        <v>4259000</v>
      </c>
      <c r="E50" s="31"/>
      <c r="F50" s="89">
        <f>SUM(F47:F49)</f>
        <v>5405355</v>
      </c>
      <c r="G50" s="123"/>
      <c r="H50" s="89">
        <f>SUM(H47:H49)</f>
        <v>3000000</v>
      </c>
      <c r="I50" s="31"/>
      <c r="J50" s="89">
        <f>SUM(J47:J49)</f>
        <v>3000000</v>
      </c>
      <c r="K50" s="31"/>
      <c r="L50" s="89">
        <f>SUM(L47:L49)</f>
        <v>3000000</v>
      </c>
      <c r="M50" s="31"/>
      <c r="N50" s="89">
        <f>SUM(N47:N49)</f>
        <v>3000000</v>
      </c>
      <c r="O50" s="140"/>
      <c r="P50" s="146">
        <f>SUM(D50:N50)</f>
        <v>21664355</v>
      </c>
      <c r="Q50" s="132"/>
      <c r="R50" s="113"/>
      <c r="S50" s="113"/>
      <c r="T50" s="99"/>
      <c r="U50" s="99"/>
      <c r="V50" s="99"/>
      <c r="W50" s="99"/>
      <c r="X50" s="99"/>
      <c r="Y50" s="99"/>
      <c r="Z50" s="99"/>
      <c r="AA50" s="99"/>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row>
    <row r="51" spans="1:254" x14ac:dyDescent="0.2">
      <c r="A51" s="31"/>
      <c r="B51" s="89"/>
      <c r="C51" s="22"/>
      <c r="D51" s="89"/>
      <c r="E51" s="31"/>
      <c r="F51" s="89"/>
      <c r="G51" s="123"/>
      <c r="H51" s="89"/>
      <c r="I51" s="31"/>
      <c r="J51" s="89"/>
      <c r="K51" s="31"/>
      <c r="L51" s="89"/>
      <c r="M51" s="31"/>
      <c r="N51" s="89"/>
      <c r="O51" s="140"/>
      <c r="P51" s="124"/>
      <c r="Q51" s="132"/>
      <c r="R51" s="102" t="s">
        <v>80</v>
      </c>
      <c r="S51" s="113"/>
      <c r="T51" s="99"/>
      <c r="U51" s="99"/>
      <c r="V51" s="99"/>
      <c r="W51" s="99"/>
      <c r="X51" s="99"/>
      <c r="Y51" s="99"/>
      <c r="Z51" s="99"/>
      <c r="AA51" s="99"/>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row>
    <row r="52" spans="1:254" x14ac:dyDescent="0.2">
      <c r="A52" s="24" t="s">
        <v>47</v>
      </c>
      <c r="B52" s="21">
        <v>3000000</v>
      </c>
      <c r="C52" s="24"/>
      <c r="D52" s="21">
        <v>1500000</v>
      </c>
      <c r="E52" s="24"/>
      <c r="F52" s="21">
        <v>1500000</v>
      </c>
      <c r="G52" s="24"/>
      <c r="H52" s="21">
        <v>0</v>
      </c>
      <c r="I52" s="24"/>
      <c r="J52" s="21">
        <v>0</v>
      </c>
      <c r="K52" s="24"/>
      <c r="L52" s="21">
        <v>0</v>
      </c>
      <c r="M52" s="24"/>
      <c r="N52" s="21">
        <v>0</v>
      </c>
      <c r="O52" s="142"/>
      <c r="P52" s="124"/>
      <c r="Q52" s="1"/>
      <c r="R52" s="113"/>
      <c r="S52" s="113"/>
      <c r="T52" s="99"/>
      <c r="U52" s="99"/>
      <c r="V52" s="99"/>
      <c r="W52" s="99"/>
      <c r="X52" s="99"/>
      <c r="Y52" s="99"/>
      <c r="Z52" s="99"/>
      <c r="AA52" s="99"/>
    </row>
    <row r="53" spans="1:254" ht="16.5" thickBot="1" x14ac:dyDescent="0.3">
      <c r="A53" s="31" t="s">
        <v>94</v>
      </c>
      <c r="B53" s="145">
        <f>SUM(B45+B50+B52)</f>
        <v>46781561.480000004</v>
      </c>
      <c r="C53" s="31"/>
      <c r="D53" s="145">
        <f>SUM(D45+D50+D52)</f>
        <v>27876206.48</v>
      </c>
      <c r="E53" s="88"/>
      <c r="F53" s="145">
        <f>SUM(F50+F52)</f>
        <v>6905355</v>
      </c>
      <c r="G53" s="88"/>
      <c r="H53" s="145">
        <f>SUM(H50+H52)</f>
        <v>3000000</v>
      </c>
      <c r="I53" s="88"/>
      <c r="J53" s="145">
        <f>SUM(J50+J52)</f>
        <v>3000000</v>
      </c>
      <c r="K53" s="88"/>
      <c r="L53" s="145">
        <f>SUM(L50+L52)</f>
        <v>3000000</v>
      </c>
      <c r="M53" s="31"/>
      <c r="N53" s="145">
        <f>SUM(N50+N52)</f>
        <v>3000000</v>
      </c>
      <c r="O53" s="142"/>
      <c r="P53" s="124"/>
      <c r="Q53" s="1"/>
      <c r="R53" s="113"/>
      <c r="S53" s="113"/>
      <c r="T53" s="99"/>
      <c r="U53" s="99"/>
      <c r="V53" s="99"/>
      <c r="W53" s="99"/>
      <c r="X53" s="99"/>
      <c r="Y53" s="99"/>
      <c r="Z53" s="99"/>
      <c r="AA53" s="99"/>
    </row>
    <row r="54" spans="1:254" ht="17.25" customHeight="1" thickTop="1" x14ac:dyDescent="0.2">
      <c r="A54" s="24"/>
      <c r="B54" s="24"/>
      <c r="C54" s="24"/>
      <c r="D54" s="33"/>
      <c r="E54" s="28"/>
      <c r="F54" s="9"/>
      <c r="G54" s="28"/>
      <c r="H54" s="9"/>
      <c r="I54" s="28"/>
      <c r="J54" s="9"/>
      <c r="K54" s="28"/>
      <c r="L54" s="9"/>
      <c r="M54" s="24"/>
      <c r="N54" s="9"/>
      <c r="O54" s="143"/>
      <c r="P54" s="125"/>
      <c r="Q54" s="6"/>
      <c r="R54" s="113"/>
      <c r="S54" s="113"/>
      <c r="T54" s="99"/>
      <c r="U54" s="99"/>
      <c r="V54" s="99"/>
      <c r="W54" s="99"/>
      <c r="X54" s="99"/>
      <c r="Y54" s="99"/>
      <c r="Z54" s="99"/>
      <c r="AA54" s="99"/>
    </row>
    <row r="55" spans="1:254" ht="15.75" thickBot="1" x14ac:dyDescent="0.25">
      <c r="A55" s="31" t="s">
        <v>95</v>
      </c>
      <c r="B55" s="24"/>
      <c r="C55" s="24"/>
      <c r="D55" s="90">
        <v>44910000</v>
      </c>
      <c r="E55" s="28"/>
      <c r="F55" s="9"/>
      <c r="G55" s="28"/>
      <c r="H55" s="9"/>
      <c r="I55" s="28"/>
      <c r="J55" s="9"/>
      <c r="K55" s="28"/>
      <c r="L55" s="9"/>
      <c r="M55" s="24"/>
      <c r="N55" s="9"/>
      <c r="O55" s="143"/>
      <c r="P55" s="125"/>
      <c r="Q55" s="6"/>
      <c r="R55" s="102" t="s">
        <v>59</v>
      </c>
      <c r="S55" s="99"/>
      <c r="T55" s="99"/>
      <c r="U55" s="99"/>
      <c r="V55" s="99"/>
      <c r="W55" s="99"/>
      <c r="X55" s="99"/>
      <c r="Y55" s="99"/>
      <c r="Z55" s="99"/>
      <c r="AA55" s="99"/>
    </row>
    <row r="56" spans="1:254" ht="16.5" thickTop="1" thickBot="1" x14ac:dyDescent="0.25">
      <c r="A56" s="66" t="s">
        <v>21</v>
      </c>
      <c r="B56" s="24"/>
      <c r="C56" s="24"/>
      <c r="D56" s="12">
        <f>D53/D55</f>
        <v>0.62071268047205519</v>
      </c>
      <c r="E56" s="38"/>
      <c r="F56" s="24"/>
      <c r="G56" s="24"/>
      <c r="H56" s="24"/>
      <c r="I56" s="24"/>
      <c r="J56" s="24"/>
      <c r="K56" s="24"/>
      <c r="L56" s="24"/>
      <c r="M56" s="24"/>
      <c r="N56" s="24"/>
      <c r="O56" s="143"/>
      <c r="P56" s="125"/>
      <c r="Q56" s="6"/>
      <c r="R56" s="98"/>
      <c r="S56" s="99"/>
      <c r="T56" s="99"/>
      <c r="U56" s="99"/>
      <c r="V56" s="99"/>
      <c r="W56" s="99"/>
      <c r="X56" s="99"/>
      <c r="Y56" s="99"/>
      <c r="Z56" s="99"/>
      <c r="AA56" s="99"/>
    </row>
    <row r="57" spans="1:254" ht="16.5" thickTop="1" thickBot="1" x14ac:dyDescent="0.25">
      <c r="A57" s="38"/>
      <c r="B57" s="38"/>
      <c r="C57" s="38"/>
      <c r="D57" s="38"/>
      <c r="E57" s="38"/>
      <c r="F57" s="34"/>
      <c r="G57" s="35"/>
      <c r="H57" s="35"/>
      <c r="I57" s="35"/>
      <c r="J57" s="35"/>
      <c r="K57" s="35"/>
      <c r="L57" s="35"/>
      <c r="M57" s="35"/>
      <c r="N57" s="35"/>
      <c r="O57" s="143"/>
      <c r="P57" s="125"/>
      <c r="Q57" s="6"/>
      <c r="R57" s="98"/>
      <c r="S57" s="99"/>
      <c r="T57" s="99"/>
      <c r="U57" s="99"/>
      <c r="V57" s="99"/>
      <c r="W57" s="99"/>
      <c r="X57" s="99"/>
      <c r="Y57" s="99"/>
      <c r="Z57" s="99"/>
      <c r="AA57" s="99"/>
    </row>
    <row r="58" spans="1:254" ht="13.5" customHeight="1" thickTop="1" x14ac:dyDescent="0.2">
      <c r="A58" s="82"/>
      <c r="B58" s="83"/>
      <c r="C58" s="83"/>
      <c r="D58" s="84"/>
      <c r="E58" s="85"/>
      <c r="F58" s="173" t="s">
        <v>25</v>
      </c>
      <c r="G58" s="174"/>
      <c r="H58" s="174"/>
      <c r="I58" s="174"/>
      <c r="J58" s="174"/>
      <c r="K58" s="174"/>
      <c r="L58" s="174"/>
      <c r="M58" s="174"/>
      <c r="N58" s="174"/>
      <c r="O58" s="143"/>
      <c r="P58" s="125"/>
      <c r="Q58" s="6"/>
      <c r="R58" s="98"/>
      <c r="S58" s="99"/>
      <c r="T58" s="99"/>
      <c r="U58" s="99"/>
      <c r="V58" s="99"/>
      <c r="W58" s="99"/>
      <c r="X58" s="99"/>
      <c r="Y58" s="99"/>
      <c r="Z58" s="99"/>
      <c r="AA58" s="99"/>
    </row>
    <row r="59" spans="1:254" x14ac:dyDescent="0.2">
      <c r="A59" s="59" t="s">
        <v>18</v>
      </c>
      <c r="B59" s="44"/>
      <c r="C59" s="46"/>
      <c r="D59" s="44"/>
      <c r="E59" s="47"/>
      <c r="F59" s="27" t="s">
        <v>64</v>
      </c>
      <c r="G59" s="24"/>
      <c r="H59" s="24"/>
      <c r="I59" s="24"/>
      <c r="J59" s="24"/>
      <c r="K59" s="24"/>
      <c r="L59" s="24"/>
      <c r="M59" s="24"/>
      <c r="N59" s="24"/>
      <c r="R59" s="113"/>
      <c r="S59" s="99"/>
      <c r="T59" s="113"/>
      <c r="U59" s="99"/>
      <c r="V59" s="99"/>
      <c r="W59" s="99"/>
      <c r="X59" s="99"/>
      <c r="Y59" s="99"/>
      <c r="Z59" s="99"/>
      <c r="AA59" s="99"/>
    </row>
    <row r="60" spans="1:254" ht="15.75" thickBot="1" x14ac:dyDescent="0.25">
      <c r="A60" s="44" t="s">
        <v>19</v>
      </c>
      <c r="B60" s="40">
        <f>B50</f>
        <v>21664355</v>
      </c>
      <c r="C60" s="46"/>
      <c r="D60" s="41" t="s">
        <v>26</v>
      </c>
      <c r="E60" s="47"/>
      <c r="F60" s="26" t="s">
        <v>62</v>
      </c>
      <c r="G60" s="24"/>
      <c r="H60" s="24"/>
      <c r="I60" s="24"/>
      <c r="J60" s="24"/>
      <c r="K60" s="24"/>
      <c r="L60" s="24"/>
      <c r="M60" s="24"/>
      <c r="N60" s="24"/>
      <c r="R60" s="99"/>
      <c r="S60" s="99"/>
      <c r="T60" s="113"/>
      <c r="U60" s="99"/>
      <c r="V60" s="99"/>
      <c r="W60" s="99"/>
      <c r="X60" s="99"/>
      <c r="Y60" s="99"/>
      <c r="Z60" s="99"/>
      <c r="AA60" s="99"/>
    </row>
    <row r="61" spans="1:254" ht="15.75" thickTop="1" x14ac:dyDescent="0.2">
      <c r="A61" s="44" t="s">
        <v>6</v>
      </c>
      <c r="B61" s="48"/>
      <c r="C61" s="49"/>
      <c r="D61" s="50">
        <f>B60/45921333</f>
        <v>0.47177103939905229</v>
      </c>
      <c r="E61" s="51"/>
      <c r="F61" s="26" t="s">
        <v>76</v>
      </c>
      <c r="G61" s="24"/>
      <c r="H61" s="24"/>
      <c r="I61" s="24"/>
      <c r="J61" s="24"/>
      <c r="K61" s="24"/>
      <c r="L61" s="24"/>
      <c r="M61" s="24"/>
      <c r="N61" s="24"/>
      <c r="R61" s="98"/>
      <c r="S61" s="99"/>
      <c r="T61" s="113"/>
      <c r="U61" s="99"/>
      <c r="V61" s="99"/>
      <c r="W61" s="99"/>
      <c r="X61" s="99"/>
      <c r="Y61" s="99"/>
      <c r="Z61" s="99"/>
      <c r="AA61" s="99"/>
    </row>
    <row r="62" spans="1:254" x14ac:dyDescent="0.2">
      <c r="A62" s="44" t="s">
        <v>20</v>
      </c>
      <c r="B62" s="49"/>
      <c r="C62" s="49"/>
      <c r="D62" s="50">
        <f>(+B60+B52)/45921333</f>
        <v>0.53710015342977957</v>
      </c>
      <c r="E62" s="52"/>
      <c r="F62" s="27" t="s">
        <v>65</v>
      </c>
      <c r="G62" s="24"/>
      <c r="H62" s="24"/>
      <c r="I62" s="24"/>
      <c r="J62" s="24"/>
      <c r="K62" s="24"/>
      <c r="L62" s="24"/>
      <c r="M62" s="24"/>
      <c r="N62" s="24"/>
      <c r="R62" s="102" t="s">
        <v>50</v>
      </c>
      <c r="S62" s="99"/>
      <c r="T62" s="113"/>
      <c r="U62" s="99"/>
      <c r="V62" s="99"/>
      <c r="W62" s="99"/>
      <c r="X62" s="99"/>
      <c r="Y62" s="99"/>
      <c r="Z62" s="99"/>
      <c r="AA62" s="99"/>
    </row>
    <row r="63" spans="1:254" x14ac:dyDescent="0.2">
      <c r="A63" s="59" t="s">
        <v>28</v>
      </c>
      <c r="B63" s="44"/>
      <c r="C63" s="44"/>
      <c r="D63" s="53">
        <v>0.5</v>
      </c>
      <c r="E63" s="52"/>
      <c r="F63" s="26" t="s">
        <v>63</v>
      </c>
      <c r="G63" s="24"/>
      <c r="H63" s="24"/>
      <c r="I63" s="24"/>
      <c r="J63" s="24"/>
      <c r="K63" s="24"/>
      <c r="L63" s="24"/>
      <c r="M63" s="24"/>
      <c r="N63" s="24"/>
      <c r="R63" s="116" t="s">
        <v>32</v>
      </c>
      <c r="S63" s="99"/>
      <c r="T63" s="113"/>
      <c r="U63" s="99"/>
      <c r="V63" s="99"/>
      <c r="W63" s="99"/>
      <c r="X63" s="99"/>
      <c r="Y63" s="99"/>
      <c r="Z63" s="99"/>
      <c r="AA63" s="99"/>
    </row>
    <row r="64" spans="1:254" x14ac:dyDescent="0.2">
      <c r="A64" s="44"/>
      <c r="B64" s="44"/>
      <c r="C64" s="44"/>
      <c r="D64" s="49"/>
      <c r="E64" s="52"/>
      <c r="F64" s="27" t="s">
        <v>66</v>
      </c>
      <c r="G64" s="24"/>
      <c r="H64" s="24"/>
      <c r="I64" s="24"/>
      <c r="J64" s="24"/>
      <c r="K64" s="24"/>
      <c r="L64" s="24"/>
      <c r="M64" s="24"/>
      <c r="N64" s="24"/>
      <c r="R64" s="102" t="s">
        <v>56</v>
      </c>
      <c r="S64" s="99"/>
      <c r="T64" s="113"/>
      <c r="U64" s="99"/>
      <c r="V64" s="99"/>
      <c r="W64" s="99"/>
      <c r="X64" s="99"/>
      <c r="Y64" s="99"/>
      <c r="Z64" s="99"/>
      <c r="AA64" s="99"/>
    </row>
    <row r="65" spans="1:27" ht="15.75" x14ac:dyDescent="0.25">
      <c r="A65" s="67" t="s">
        <v>7</v>
      </c>
      <c r="B65" s="54"/>
      <c r="C65" s="54"/>
      <c r="D65" s="55"/>
      <c r="E65" s="56"/>
      <c r="F65" s="26" t="s">
        <v>67</v>
      </c>
      <c r="G65" s="24"/>
      <c r="H65" s="24"/>
      <c r="I65" s="24"/>
      <c r="J65" s="24"/>
      <c r="K65" s="24"/>
      <c r="L65" s="24"/>
      <c r="M65" s="24"/>
      <c r="N65" s="24"/>
      <c r="R65" s="98"/>
      <c r="S65" s="99"/>
      <c r="T65" s="113"/>
      <c r="U65" s="99"/>
      <c r="V65" s="99"/>
      <c r="W65" s="99"/>
      <c r="X65" s="99"/>
      <c r="Y65" s="99"/>
      <c r="Z65" s="99"/>
      <c r="AA65" s="99"/>
    </row>
    <row r="66" spans="1:27" x14ac:dyDescent="0.2">
      <c r="A66" s="59" t="s">
        <v>8</v>
      </c>
      <c r="B66" s="49"/>
      <c r="C66" s="49"/>
      <c r="D66" s="57"/>
      <c r="E66" s="58"/>
      <c r="F66" s="26" t="s">
        <v>69</v>
      </c>
      <c r="G66" s="24"/>
      <c r="H66" s="24"/>
      <c r="I66" s="24"/>
      <c r="J66" s="24"/>
      <c r="K66" s="24"/>
      <c r="L66" s="24"/>
      <c r="M66" s="24"/>
      <c r="N66" s="24"/>
      <c r="R66" s="114" t="s">
        <v>57</v>
      </c>
      <c r="S66" s="99"/>
      <c r="T66" s="113"/>
      <c r="U66" s="99"/>
      <c r="V66" s="99"/>
      <c r="W66" s="99"/>
      <c r="X66" s="99"/>
      <c r="Y66" s="99"/>
      <c r="Z66" s="99"/>
      <c r="AA66" s="99"/>
    </row>
    <row r="67" spans="1:27" x14ac:dyDescent="0.2">
      <c r="A67" s="44" t="s">
        <v>22</v>
      </c>
      <c r="B67" s="44"/>
      <c r="C67" s="59"/>
      <c r="D67" s="60">
        <v>6.7699999999999996E-2</v>
      </c>
      <c r="E67" s="45"/>
      <c r="F67" s="26" t="s">
        <v>70</v>
      </c>
      <c r="G67" s="24"/>
      <c r="H67" s="24"/>
      <c r="I67" s="24"/>
      <c r="J67" s="24"/>
      <c r="K67" s="24"/>
      <c r="L67" s="24"/>
      <c r="M67" s="24"/>
      <c r="N67" s="24"/>
      <c r="R67" s="102" t="s">
        <v>123</v>
      </c>
      <c r="S67" s="99"/>
      <c r="T67" s="113"/>
      <c r="U67" s="99"/>
      <c r="V67" s="99"/>
      <c r="W67" s="99"/>
      <c r="X67" s="99"/>
      <c r="Y67" s="99"/>
      <c r="Z67" s="99"/>
      <c r="AA67" s="99"/>
    </row>
    <row r="68" spans="1:27" x14ac:dyDescent="0.2">
      <c r="A68" s="44" t="s">
        <v>23</v>
      </c>
      <c r="B68" s="44"/>
      <c r="C68" s="59"/>
      <c r="D68" s="60">
        <v>3.4799999999999998E-2</v>
      </c>
      <c r="E68" s="45"/>
      <c r="F68" s="26" t="s">
        <v>71</v>
      </c>
      <c r="G68" s="24"/>
      <c r="H68" s="24"/>
      <c r="I68" s="24"/>
      <c r="J68" s="24"/>
      <c r="K68" s="24"/>
      <c r="L68" s="24"/>
      <c r="M68" s="24"/>
      <c r="N68" s="24"/>
      <c r="R68" s="114" t="s">
        <v>22</v>
      </c>
      <c r="S68" s="99"/>
      <c r="T68" s="99"/>
      <c r="U68" s="99"/>
      <c r="V68" s="99"/>
      <c r="W68" s="99"/>
      <c r="X68" s="99"/>
      <c r="Y68" s="99"/>
      <c r="Z68" s="99"/>
      <c r="AA68" s="99"/>
    </row>
    <row r="69" spans="1:27" ht="15.75" thickBot="1" x14ac:dyDescent="0.25">
      <c r="A69" s="59" t="s">
        <v>24</v>
      </c>
      <c r="B69" s="44"/>
      <c r="C69" s="44"/>
      <c r="D69" s="42">
        <f>SUM(D67:D68)</f>
        <v>0.10249999999999999</v>
      </c>
      <c r="E69" s="45"/>
      <c r="F69" s="26" t="s">
        <v>73</v>
      </c>
      <c r="G69" s="24"/>
      <c r="H69" s="24"/>
      <c r="I69" s="24"/>
      <c r="J69" s="24"/>
      <c r="K69" s="24"/>
      <c r="L69" s="24"/>
      <c r="M69" s="24"/>
      <c r="N69" s="24"/>
      <c r="R69" s="114" t="s">
        <v>23</v>
      </c>
      <c r="S69" s="99"/>
      <c r="T69" s="99"/>
      <c r="U69" s="99"/>
      <c r="V69" s="99"/>
      <c r="W69" s="99"/>
      <c r="X69" s="99"/>
      <c r="Y69" s="99"/>
      <c r="Z69" s="99"/>
      <c r="AA69" s="99"/>
    </row>
    <row r="70" spans="1:27" ht="15.75" thickTop="1" x14ac:dyDescent="0.2">
      <c r="A70" s="44"/>
      <c r="B70" s="44"/>
      <c r="C70" s="44"/>
      <c r="D70" s="43"/>
      <c r="E70" s="45"/>
      <c r="F70" s="10" t="s">
        <v>72</v>
      </c>
      <c r="G70" s="24"/>
      <c r="H70" s="24"/>
      <c r="I70" s="24"/>
      <c r="J70" s="24"/>
      <c r="K70" s="24"/>
      <c r="L70" s="24"/>
      <c r="M70" s="24"/>
      <c r="N70" s="24"/>
      <c r="R70" s="102" t="s">
        <v>124</v>
      </c>
      <c r="S70" s="99"/>
      <c r="T70" s="99"/>
      <c r="U70" s="99"/>
      <c r="V70" s="99"/>
      <c r="W70" s="99"/>
      <c r="X70" s="99"/>
      <c r="Y70" s="99"/>
      <c r="Z70" s="99"/>
      <c r="AA70" s="99"/>
    </row>
    <row r="71" spans="1:27" x14ac:dyDescent="0.2">
      <c r="A71" s="59" t="s">
        <v>151</v>
      </c>
      <c r="B71" s="44"/>
      <c r="C71" s="46"/>
      <c r="D71" s="120">
        <v>2.06E-2</v>
      </c>
      <c r="E71" s="45"/>
      <c r="G71" s="24"/>
      <c r="H71" s="24"/>
      <c r="I71" s="24"/>
      <c r="J71" s="21"/>
      <c r="K71" s="24"/>
      <c r="L71" s="24"/>
      <c r="M71" s="24"/>
      <c r="N71" s="24"/>
      <c r="R71" s="37"/>
      <c r="S71" s="99"/>
      <c r="T71" s="99"/>
      <c r="U71" s="99"/>
      <c r="V71" s="99"/>
      <c r="W71" s="99"/>
      <c r="X71" s="99"/>
      <c r="Y71" s="99"/>
      <c r="Z71" s="99"/>
      <c r="AA71" s="99"/>
    </row>
    <row r="72" spans="1:27" ht="15.75" thickBot="1" x14ac:dyDescent="0.25">
      <c r="A72" s="86"/>
      <c r="B72" s="86"/>
      <c r="C72" s="86"/>
      <c r="D72" s="86"/>
      <c r="E72" s="36"/>
      <c r="F72" s="62"/>
      <c r="G72" s="30"/>
      <c r="H72" s="30"/>
      <c r="I72" s="30"/>
      <c r="J72" s="63"/>
      <c r="K72" s="30"/>
      <c r="L72" s="30"/>
      <c r="M72" s="30"/>
      <c r="N72" s="30"/>
      <c r="R72" s="37"/>
      <c r="S72" s="99"/>
      <c r="T72" s="99"/>
      <c r="U72" s="99"/>
      <c r="V72" s="99"/>
      <c r="W72" s="99"/>
      <c r="X72" s="99"/>
      <c r="Y72" s="99"/>
      <c r="Z72" s="99"/>
      <c r="AA72" s="99"/>
    </row>
    <row r="73" spans="1:27" ht="15" customHeight="1" thickTop="1" x14ac:dyDescent="0.2">
      <c r="A73" s="8"/>
      <c r="B73" s="8"/>
      <c r="C73" s="8"/>
      <c r="D73" s="8"/>
      <c r="E73" s="3"/>
      <c r="F73" s="6"/>
      <c r="G73" s="6"/>
      <c r="H73" s="6"/>
      <c r="I73" s="6"/>
      <c r="J73" s="6"/>
      <c r="K73" s="6"/>
      <c r="L73" s="6"/>
      <c r="M73" s="6"/>
      <c r="N73" s="6"/>
      <c r="R73" s="37"/>
      <c r="S73" s="99"/>
      <c r="T73" s="99"/>
      <c r="U73" s="99"/>
      <c r="V73" s="99"/>
      <c r="W73" s="99"/>
      <c r="X73" s="99"/>
      <c r="Y73" s="99"/>
      <c r="Z73" s="99"/>
      <c r="AA73" s="99"/>
    </row>
    <row r="74" spans="1:27" x14ac:dyDescent="0.2">
      <c r="E74" s="7"/>
      <c r="G74" s="6"/>
      <c r="H74" s="6"/>
      <c r="I74" s="6"/>
      <c r="J74" s="6"/>
      <c r="K74" s="6"/>
      <c r="L74" s="6"/>
      <c r="M74" s="6"/>
      <c r="N74" s="1"/>
      <c r="R74" s="98"/>
      <c r="S74" s="99"/>
      <c r="T74" s="99"/>
      <c r="U74" s="99"/>
      <c r="V74" s="99"/>
      <c r="W74" s="99"/>
      <c r="X74" s="99"/>
      <c r="Y74" s="99"/>
      <c r="Z74" s="99"/>
      <c r="AA74" s="99"/>
    </row>
    <row r="75" spans="1:27" x14ac:dyDescent="0.2">
      <c r="E75" s="39"/>
      <c r="F75" s="6"/>
      <c r="G75" s="8"/>
      <c r="H75" s="8"/>
      <c r="I75" s="8"/>
      <c r="R75" s="98"/>
      <c r="S75" s="99"/>
      <c r="T75" s="99"/>
      <c r="U75" s="99"/>
      <c r="V75" s="99"/>
      <c r="W75" s="99"/>
      <c r="X75" s="99"/>
      <c r="Y75" s="99"/>
      <c r="Z75" s="99"/>
      <c r="AA75" s="99"/>
    </row>
    <row r="76" spans="1:27" x14ac:dyDescent="0.2">
      <c r="E76" s="8"/>
      <c r="R76" s="98"/>
      <c r="S76" s="99"/>
      <c r="T76" s="99"/>
      <c r="U76" s="99"/>
      <c r="V76" s="99"/>
      <c r="W76" s="99"/>
      <c r="X76" s="99"/>
      <c r="Y76" s="99"/>
      <c r="Z76" s="99"/>
      <c r="AA76" s="99"/>
    </row>
    <row r="77" spans="1:27" x14ac:dyDescent="0.2">
      <c r="R77" s="98"/>
      <c r="S77" s="99"/>
      <c r="T77" s="99"/>
      <c r="U77" s="99"/>
      <c r="V77" s="99"/>
      <c r="W77" s="99"/>
      <c r="X77" s="99"/>
      <c r="Y77" s="99"/>
      <c r="Z77" s="99"/>
      <c r="AA77" s="99"/>
    </row>
    <row r="78" spans="1:27" x14ac:dyDescent="0.2">
      <c r="R78" s="98"/>
      <c r="S78" s="99"/>
      <c r="T78" s="99"/>
      <c r="U78" s="99"/>
      <c r="V78" s="99"/>
      <c r="W78" s="99"/>
      <c r="X78" s="99"/>
      <c r="Y78" s="99"/>
      <c r="Z78" s="99"/>
      <c r="AA78" s="99"/>
    </row>
    <row r="79" spans="1:27" x14ac:dyDescent="0.2">
      <c r="R79" s="98"/>
      <c r="S79" s="99"/>
      <c r="T79" s="99"/>
      <c r="U79" s="99"/>
      <c r="V79" s="99"/>
      <c r="W79" s="99"/>
      <c r="X79" s="99"/>
      <c r="Y79" s="99"/>
      <c r="Z79" s="99"/>
      <c r="AA79" s="99"/>
    </row>
    <row r="80" spans="1:27" x14ac:dyDescent="0.2">
      <c r="R80" s="98"/>
      <c r="S80" s="99"/>
      <c r="T80" s="99"/>
      <c r="U80" s="99"/>
      <c r="V80" s="99"/>
      <c r="W80" s="99"/>
      <c r="X80" s="99"/>
      <c r="Y80" s="99"/>
      <c r="Z80" s="99"/>
      <c r="AA80" s="99"/>
    </row>
    <row r="81" spans="18:27" x14ac:dyDescent="0.2">
      <c r="R81" s="98"/>
      <c r="S81" s="99"/>
      <c r="T81" s="99"/>
      <c r="U81" s="99"/>
      <c r="V81" s="99"/>
      <c r="W81" s="99"/>
      <c r="X81" s="99"/>
      <c r="Y81" s="99"/>
      <c r="Z81" s="99"/>
      <c r="AA81" s="99"/>
    </row>
    <row r="82" spans="18:27" x14ac:dyDescent="0.2">
      <c r="R82" s="98"/>
      <c r="S82" s="99"/>
      <c r="T82" s="99"/>
      <c r="U82" s="99"/>
      <c r="V82" s="99"/>
      <c r="W82" s="99"/>
      <c r="X82" s="99"/>
      <c r="Y82" s="99"/>
      <c r="Z82" s="99"/>
      <c r="AA82" s="99"/>
    </row>
    <row r="83" spans="18:27" x14ac:dyDescent="0.2">
      <c r="R83" s="98"/>
      <c r="S83" s="99"/>
      <c r="T83" s="99"/>
      <c r="U83" s="99"/>
      <c r="V83" s="99"/>
      <c r="W83" s="99"/>
      <c r="X83" s="99"/>
      <c r="Y83" s="99"/>
      <c r="Z83" s="99"/>
      <c r="AA83" s="99"/>
    </row>
    <row r="84" spans="18:27" x14ac:dyDescent="0.2">
      <c r="R84" s="98"/>
      <c r="S84" s="99"/>
      <c r="T84" s="99"/>
      <c r="U84" s="99"/>
      <c r="V84" s="99"/>
      <c r="W84" s="99"/>
      <c r="X84" s="99"/>
      <c r="Y84" s="99"/>
      <c r="Z84" s="99"/>
      <c r="AA84" s="99"/>
    </row>
    <row r="85" spans="18:27" x14ac:dyDescent="0.2">
      <c r="R85" s="98"/>
      <c r="S85" s="99"/>
      <c r="T85" s="99"/>
      <c r="U85" s="99"/>
      <c r="V85" s="99"/>
      <c r="W85" s="99"/>
      <c r="X85" s="99"/>
      <c r="Y85" s="99"/>
      <c r="Z85" s="99"/>
      <c r="AA85" s="99"/>
    </row>
    <row r="86" spans="18:27" x14ac:dyDescent="0.2">
      <c r="R86" s="98"/>
      <c r="S86" s="99"/>
      <c r="T86" s="99"/>
      <c r="U86" s="99"/>
      <c r="V86" s="99"/>
      <c r="W86" s="99"/>
      <c r="X86" s="99"/>
      <c r="Y86" s="99"/>
      <c r="Z86" s="99"/>
      <c r="AA86" s="99"/>
    </row>
    <row r="87" spans="18:27" x14ac:dyDescent="0.2">
      <c r="R87" s="98"/>
      <c r="S87" s="99"/>
      <c r="T87" s="99"/>
      <c r="U87" s="99"/>
      <c r="V87" s="99"/>
      <c r="W87" s="99"/>
      <c r="X87" s="99"/>
      <c r="Y87" s="99"/>
      <c r="Z87" s="99"/>
      <c r="AA87" s="99"/>
    </row>
  </sheetData>
  <mergeCells count="8">
    <mergeCell ref="L1:N1"/>
    <mergeCell ref="P1:Q3"/>
    <mergeCell ref="R1:V1"/>
    <mergeCell ref="A2:A3"/>
    <mergeCell ref="B2:N2"/>
    <mergeCell ref="S27:V28"/>
    <mergeCell ref="B41:N41"/>
    <mergeCell ref="F58:N58"/>
  </mergeCells>
  <pageMargins left="1" right="0.5" top="0.25" bottom="0.25" header="0.5" footer="0.25"/>
  <pageSetup scale="50" orientation="landscape" r:id="rId1"/>
  <headerFooter alignWithMargins="0">
    <oddFooter>&amp;L&amp;8&amp;Z&amp;F&amp;R&amp;8Report Run &amp;D</oddFooter>
  </headerFooter>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Dec adj 2015</vt:lpstr>
      <vt:lpstr>Jan</vt:lpstr>
      <vt:lpstr>Feb</vt:lpstr>
      <vt:lpstr>Mar</vt:lpstr>
      <vt:lpstr>Mar BB</vt:lpstr>
      <vt:lpstr>Apr</vt:lpstr>
      <vt:lpstr>May</vt:lpstr>
      <vt:lpstr>June</vt:lpstr>
      <vt:lpstr>July</vt:lpstr>
      <vt:lpstr>Apr!Print_Area</vt:lpstr>
      <vt:lpstr>'Dec adj 2015'!Print_Area</vt:lpstr>
      <vt:lpstr>Feb!Print_Area</vt:lpstr>
      <vt:lpstr>Jan!Print_Area</vt:lpstr>
      <vt:lpstr>July!Print_Area</vt:lpstr>
      <vt:lpstr>June!Print_Area</vt:lpstr>
      <vt:lpstr>Mar!Print_Area</vt:lpstr>
      <vt:lpstr>'Mar BB'!Print_Area</vt:lpstr>
      <vt:lpstr>May!Print_Area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 Engel</dc:creator>
  <cp:lastModifiedBy>Renee Krebs</cp:lastModifiedBy>
  <cp:lastPrinted>2016-08-24T16:56:55Z</cp:lastPrinted>
  <dcterms:created xsi:type="dcterms:W3CDTF">2007-07-05T17:08:59Z</dcterms:created>
  <dcterms:modified xsi:type="dcterms:W3CDTF">2016-08-24T17:31:49Z</dcterms:modified>
</cp:coreProperties>
</file>