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ANTS\2014 GRANT REPORTS\"/>
    </mc:Choice>
  </mc:AlternateContent>
  <bookViews>
    <workbookView xWindow="120" yWindow="39810" windowWidth="9435" windowHeight="5355" tabRatio="739" firstSheet="2" activeTab="14"/>
  </bookViews>
  <sheets>
    <sheet name="Jan 2014" sheetId="2" r:id="rId1"/>
    <sheet name="Feb 2014" sheetId="1" r:id="rId2"/>
    <sheet name="Mar 2014" sheetId="3" r:id="rId3"/>
    <sheet name="Apr 2014" sheetId="5" r:id="rId4"/>
    <sheet name="May 2014" sheetId="6" r:id="rId5"/>
    <sheet name="June 2014" sheetId="8" r:id="rId6"/>
    <sheet name="July 2014" sheetId="9" r:id="rId7"/>
    <sheet name="Aug 2014" sheetId="10" r:id="rId8"/>
    <sheet name="Aug 2014 adj" sheetId="11" r:id="rId9"/>
    <sheet name="Sept 2014" sheetId="12" r:id="rId10"/>
    <sheet name="Sept 2014 Adj" sheetId="13" r:id="rId11"/>
    <sheet name="Oct 2014" sheetId="14" r:id="rId12"/>
    <sheet name="Nov 2014" sheetId="15" r:id="rId13"/>
    <sheet name="Dec 2014" sheetId="16" r:id="rId14"/>
    <sheet name="Dec 2014 BB" sheetId="17" r:id="rId15"/>
  </sheets>
  <definedNames>
    <definedName name="_xlnm.Print_Area" localSheetId="3">'Apr 2014'!$A$1:$N$58</definedName>
    <definedName name="_xlnm.Print_Area" localSheetId="7">'Aug 2014'!$A$1:$N$66</definedName>
    <definedName name="_xlnm.Print_Area" localSheetId="8">'Aug 2014 adj'!$A$1:$N$67</definedName>
    <definedName name="_xlnm.Print_Area" localSheetId="13">'Dec 2014'!$A$1:$N$69</definedName>
    <definedName name="_xlnm.Print_Area" localSheetId="14">'Dec 2014 BB'!$A$1:$N$71</definedName>
    <definedName name="_xlnm.Print_Area" localSheetId="1">'Feb 2014'!$A$1:$Q$55</definedName>
    <definedName name="_xlnm.Print_Area" localSheetId="6">'July 2014'!$A$1:$N$66</definedName>
    <definedName name="_xlnm.Print_Area" localSheetId="5">'June 2014'!$A$1:$N$61</definedName>
    <definedName name="_xlnm.Print_Area" localSheetId="2">'Mar 2014'!$A$1:$N$58</definedName>
    <definedName name="_xlnm.Print_Area" localSheetId="4">'May 2014'!$A$1:$N$58</definedName>
    <definedName name="_xlnm.Print_Area" localSheetId="12">'Nov 2014'!$A$1:$N$68</definedName>
    <definedName name="_xlnm.Print_Area" localSheetId="11">'Oct 2014'!$A$1:$N$68</definedName>
    <definedName name="_xlnm.Print_Area" localSheetId="9">'Sept 2014'!$A$1:$N$67</definedName>
    <definedName name="_xlnm.Print_Area" localSheetId="10">'Sept 2014 Adj'!$A$1:$N$67</definedName>
  </definedNames>
  <calcPr calcId="152511"/>
</workbook>
</file>

<file path=xl/calcChain.xml><?xml version="1.0" encoding="utf-8"?>
<calcChain xmlns="http://schemas.openxmlformats.org/spreadsheetml/2006/main">
  <c r="B43" i="17" l="1"/>
  <c r="D46" i="17"/>
  <c r="F46" i="17"/>
  <c r="N46" i="17"/>
  <c r="L46" i="17"/>
  <c r="J46" i="17"/>
  <c r="H46" i="17"/>
  <c r="B45" i="17"/>
  <c r="J48" i="17" l="1"/>
  <c r="D66" i="17"/>
  <c r="B56" i="17"/>
  <c r="D57" i="17" s="1"/>
  <c r="B47" i="17"/>
  <c r="N48" i="17"/>
  <c r="L48" i="17"/>
  <c r="H48" i="17"/>
  <c r="F48" i="17"/>
  <c r="B40" i="17"/>
  <c r="B39" i="17"/>
  <c r="D38" i="17"/>
  <c r="B38" i="17" s="1"/>
  <c r="N25" i="17"/>
  <c r="L25" i="17"/>
  <c r="J25" i="17"/>
  <c r="H25" i="17"/>
  <c r="F25" i="17"/>
  <c r="D25" i="17"/>
  <c r="P10" i="17" s="1"/>
  <c r="P11" i="17" s="1"/>
  <c r="B24" i="17"/>
  <c r="B23" i="17"/>
  <c r="B25" i="17" s="1"/>
  <c r="N19" i="17"/>
  <c r="L19" i="17"/>
  <c r="J19" i="17"/>
  <c r="H19" i="17"/>
  <c r="F19" i="17"/>
  <c r="D19" i="17"/>
  <c r="B18" i="17"/>
  <c r="B17" i="17"/>
  <c r="N11" i="17"/>
  <c r="L11" i="17"/>
  <c r="J11" i="17"/>
  <c r="H11" i="17"/>
  <c r="F11" i="17"/>
  <c r="B9" i="17"/>
  <c r="B8" i="17"/>
  <c r="B7" i="17"/>
  <c r="D6" i="17"/>
  <c r="D11" i="17" s="1"/>
  <c r="D28" i="17" s="1"/>
  <c r="B6" i="17"/>
  <c r="B11" i="17" s="1"/>
  <c r="B19" i="17" l="1"/>
  <c r="D31" i="17"/>
  <c r="D32" i="17" s="1"/>
  <c r="B28" i="17"/>
  <c r="D48" i="17"/>
  <c r="D52" i="17" s="1"/>
  <c r="B44" i="17"/>
  <c r="B46" i="17" s="1"/>
  <c r="B48" i="17" s="1"/>
  <c r="D58" i="17"/>
  <c r="B11" i="16"/>
  <c r="D11" i="16"/>
  <c r="F11" i="16"/>
  <c r="H11" i="16"/>
  <c r="N11" i="16"/>
  <c r="L11" i="16"/>
  <c r="J11" i="16"/>
  <c r="D6" i="16" l="1"/>
  <c r="D64" i="16" l="1"/>
  <c r="B54" i="16"/>
  <c r="B45" i="16"/>
  <c r="N44" i="16"/>
  <c r="N46" i="16" s="1"/>
  <c r="L44" i="16"/>
  <c r="L46" i="16" s="1"/>
  <c r="J44" i="16"/>
  <c r="J46" i="16" s="1"/>
  <c r="H44" i="16"/>
  <c r="H46" i="16" s="1"/>
  <c r="F44" i="16"/>
  <c r="F46" i="16" s="1"/>
  <c r="D43" i="16"/>
  <c r="B43" i="16" s="1"/>
  <c r="D42" i="16"/>
  <c r="D44" i="16" s="1"/>
  <c r="B40" i="16"/>
  <c r="B39" i="16"/>
  <c r="D38" i="16"/>
  <c r="B38" i="16" s="1"/>
  <c r="N25" i="16"/>
  <c r="L25" i="16"/>
  <c r="J25" i="16"/>
  <c r="H25" i="16"/>
  <c r="F25" i="16"/>
  <c r="D25" i="16"/>
  <c r="P10" i="16" s="1"/>
  <c r="P11" i="16" s="1"/>
  <c r="B24" i="16"/>
  <c r="B23" i="16"/>
  <c r="B25" i="16" s="1"/>
  <c r="N19" i="16"/>
  <c r="L19" i="16"/>
  <c r="J19" i="16"/>
  <c r="H19" i="16"/>
  <c r="F19" i="16"/>
  <c r="D19" i="16"/>
  <c r="B18" i="16"/>
  <c r="B17" i="16"/>
  <c r="B9" i="16"/>
  <c r="B8" i="16"/>
  <c r="B7" i="16"/>
  <c r="D28" i="16"/>
  <c r="B6" i="16"/>
  <c r="B19" i="16" l="1"/>
  <c r="D56" i="16"/>
  <c r="D46" i="16"/>
  <c r="D50" i="16" s="1"/>
  <c r="B44" i="16"/>
  <c r="B46" i="16" s="1"/>
  <c r="B28" i="16"/>
  <c r="D31" i="16"/>
  <c r="D32" i="16" s="1"/>
  <c r="D55" i="16"/>
  <c r="D6" i="15"/>
  <c r="P11" i="15" l="1"/>
  <c r="N45" i="15"/>
  <c r="L45" i="15"/>
  <c r="J45" i="15"/>
  <c r="H45" i="15"/>
  <c r="F45" i="15"/>
  <c r="D63" i="15" l="1"/>
  <c r="B53" i="15"/>
  <c r="D54" i="15" s="1"/>
  <c r="B44" i="15"/>
  <c r="N43" i="15"/>
  <c r="L43" i="15"/>
  <c r="J43" i="15"/>
  <c r="H43" i="15"/>
  <c r="F43" i="15"/>
  <c r="D42" i="15"/>
  <c r="B42" i="15"/>
  <c r="D41" i="15"/>
  <c r="B39" i="15"/>
  <c r="B38" i="15"/>
  <c r="D37" i="15"/>
  <c r="B37" i="15"/>
  <c r="D30" i="15"/>
  <c r="D31" i="15" s="1"/>
  <c r="N24" i="15"/>
  <c r="L24" i="15"/>
  <c r="J24" i="15"/>
  <c r="H24" i="15"/>
  <c r="F24" i="15"/>
  <c r="D24" i="15"/>
  <c r="P10" i="15" s="1"/>
  <c r="B23" i="15"/>
  <c r="B22" i="15"/>
  <c r="B24" i="15" s="1"/>
  <c r="N18" i="15"/>
  <c r="L18" i="15"/>
  <c r="J18" i="15"/>
  <c r="H18" i="15"/>
  <c r="F18" i="15"/>
  <c r="D18" i="15"/>
  <c r="B17" i="15"/>
  <c r="B16" i="15"/>
  <c r="B18" i="15" s="1"/>
  <c r="N10" i="15"/>
  <c r="L10" i="15"/>
  <c r="J10" i="15"/>
  <c r="H10" i="15"/>
  <c r="F10" i="15"/>
  <c r="D10" i="15"/>
  <c r="B9" i="15"/>
  <c r="B8" i="15"/>
  <c r="B7" i="15"/>
  <c r="B6" i="15"/>
  <c r="B10" i="15" l="1"/>
  <c r="B27" i="15"/>
  <c r="D43" i="15"/>
  <c r="D27" i="15"/>
  <c r="D45" i="15"/>
  <c r="D49" i="15" s="1"/>
  <c r="B43" i="15"/>
  <c r="B45" i="15" s="1"/>
  <c r="D55" i="15"/>
  <c r="D6" i="14"/>
  <c r="D63" i="14" l="1"/>
  <c r="B53" i="14"/>
  <c r="B44" i="14"/>
  <c r="N43" i="14"/>
  <c r="N45" i="14" s="1"/>
  <c r="L43" i="14"/>
  <c r="L45" i="14" s="1"/>
  <c r="J43" i="14"/>
  <c r="J45" i="14" s="1"/>
  <c r="H43" i="14"/>
  <c r="H45" i="14" s="1"/>
  <c r="F43" i="14"/>
  <c r="F45" i="14" s="1"/>
  <c r="D42" i="14"/>
  <c r="B42" i="14" s="1"/>
  <c r="D41" i="14"/>
  <c r="D43" i="14" s="1"/>
  <c r="B39" i="14"/>
  <c r="B38" i="14"/>
  <c r="D37" i="14"/>
  <c r="B37" i="14"/>
  <c r="D30" i="14"/>
  <c r="D31" i="14" s="1"/>
  <c r="N24" i="14"/>
  <c r="L24" i="14"/>
  <c r="J24" i="14"/>
  <c r="H24" i="14"/>
  <c r="F24" i="14"/>
  <c r="D24" i="14"/>
  <c r="P10" i="14" s="1"/>
  <c r="B23" i="14"/>
  <c r="B22" i="14"/>
  <c r="B24" i="14" s="1"/>
  <c r="N18" i="14"/>
  <c r="L18" i="14"/>
  <c r="J18" i="14"/>
  <c r="H18" i="14"/>
  <c r="F18" i="14"/>
  <c r="D18" i="14"/>
  <c r="P9" i="14" s="1"/>
  <c r="P11" i="14" s="1"/>
  <c r="B17" i="14"/>
  <c r="B16" i="14"/>
  <c r="B18" i="14" s="1"/>
  <c r="N10" i="14"/>
  <c r="L10" i="14"/>
  <c r="J10" i="14"/>
  <c r="H10" i="14"/>
  <c r="F10" i="14"/>
  <c r="D10" i="14"/>
  <c r="D27" i="14" s="1"/>
  <c r="B9" i="14"/>
  <c r="B8" i="14"/>
  <c r="B7" i="14"/>
  <c r="B6" i="14"/>
  <c r="B10" i="14" l="1"/>
  <c r="B27" i="14" s="1"/>
  <c r="D55" i="14"/>
  <c r="D45" i="14"/>
  <c r="D49" i="14" s="1"/>
  <c r="B43" i="14"/>
  <c r="B45" i="14" s="1"/>
  <c r="D54" i="14"/>
  <c r="D62" i="13"/>
  <c r="B52" i="13"/>
  <c r="D54" i="13" s="1"/>
  <c r="L44" i="13"/>
  <c r="B43" i="13"/>
  <c r="N42" i="13"/>
  <c r="N44" i="13" s="1"/>
  <c r="L42" i="13"/>
  <c r="J42" i="13"/>
  <c r="J44" i="13" s="1"/>
  <c r="H42" i="13"/>
  <c r="H44" i="13" s="1"/>
  <c r="F42" i="13"/>
  <c r="F44" i="13" s="1"/>
  <c r="D41" i="13"/>
  <c r="B41" i="13"/>
  <c r="D40" i="13"/>
  <c r="D42" i="13" s="1"/>
  <c r="B38" i="13"/>
  <c r="B37" i="13"/>
  <c r="D36" i="13"/>
  <c r="B36" i="13"/>
  <c r="D29" i="13"/>
  <c r="D30" i="13" s="1"/>
  <c r="N23" i="13"/>
  <c r="L23" i="13"/>
  <c r="J23" i="13"/>
  <c r="H23" i="13"/>
  <c r="F23" i="13"/>
  <c r="D23" i="13"/>
  <c r="P10" i="13" s="1"/>
  <c r="B22" i="13"/>
  <c r="B21" i="13"/>
  <c r="N17" i="13"/>
  <c r="L17" i="13"/>
  <c r="J17" i="13"/>
  <c r="H17" i="13"/>
  <c r="F17" i="13"/>
  <c r="D17" i="13"/>
  <c r="B17" i="13"/>
  <c r="B16" i="13"/>
  <c r="B15" i="13"/>
  <c r="N10" i="13"/>
  <c r="L10" i="13"/>
  <c r="J10" i="13"/>
  <c r="H10" i="13"/>
  <c r="F10" i="13"/>
  <c r="D10" i="13"/>
  <c r="B9" i="13"/>
  <c r="B8" i="13"/>
  <c r="B7" i="13"/>
  <c r="B6" i="13"/>
  <c r="B10" i="13" s="1"/>
  <c r="B26" i="13" l="1"/>
  <c r="B23" i="13"/>
  <c r="D26" i="13"/>
  <c r="D44" i="13"/>
  <c r="D48" i="13" s="1"/>
  <c r="B42" i="13"/>
  <c r="B44" i="13" s="1"/>
  <c r="P9" i="13"/>
  <c r="P11" i="13" s="1"/>
  <c r="D53" i="13"/>
  <c r="D36" i="12"/>
  <c r="P11" i="12" l="1"/>
  <c r="P10" i="12"/>
  <c r="P9" i="12"/>
  <c r="D62" i="12" l="1"/>
  <c r="B52" i="12"/>
  <c r="D54" i="12" s="1"/>
  <c r="B43" i="12"/>
  <c r="N42" i="12"/>
  <c r="N44" i="12" s="1"/>
  <c r="L42" i="12"/>
  <c r="L44" i="12" s="1"/>
  <c r="J42" i="12"/>
  <c r="J44" i="12" s="1"/>
  <c r="H42" i="12"/>
  <c r="H44" i="12" s="1"/>
  <c r="F42" i="12"/>
  <c r="F44" i="12" s="1"/>
  <c r="D41" i="12"/>
  <c r="B41" i="12"/>
  <c r="D40" i="12"/>
  <c r="D42" i="12" s="1"/>
  <c r="B38" i="12"/>
  <c r="B37" i="12"/>
  <c r="B36" i="12"/>
  <c r="D29" i="12"/>
  <c r="D30" i="12" s="1"/>
  <c r="N23" i="12"/>
  <c r="L23" i="12"/>
  <c r="J23" i="12"/>
  <c r="H23" i="12"/>
  <c r="F23" i="12"/>
  <c r="D23" i="12"/>
  <c r="B22" i="12"/>
  <c r="B21" i="12"/>
  <c r="B23" i="12" s="1"/>
  <c r="N17" i="12"/>
  <c r="L17" i="12"/>
  <c r="J17" i="12"/>
  <c r="H17" i="12"/>
  <c r="F17" i="12"/>
  <c r="D17" i="12"/>
  <c r="B16" i="12"/>
  <c r="B17" i="12" s="1"/>
  <c r="B15" i="12"/>
  <c r="N10" i="12"/>
  <c r="L10" i="12"/>
  <c r="J10" i="12"/>
  <c r="H10" i="12"/>
  <c r="F10" i="12"/>
  <c r="D10" i="12"/>
  <c r="D26" i="12" s="1"/>
  <c r="B9" i="12"/>
  <c r="B8" i="12"/>
  <c r="B7" i="12"/>
  <c r="B6" i="12"/>
  <c r="B42" i="12" l="1"/>
  <c r="B44" i="12" s="1"/>
  <c r="B10" i="12"/>
  <c r="B26" i="12" s="1"/>
  <c r="D44" i="12"/>
  <c r="D48" i="12" s="1"/>
  <c r="D53" i="12"/>
  <c r="N10" i="11"/>
  <c r="L10" i="11"/>
  <c r="J10" i="11"/>
  <c r="H10" i="11"/>
  <c r="F10" i="11"/>
  <c r="B10" i="11"/>
  <c r="D10" i="11"/>
  <c r="B9" i="11"/>
  <c r="D62" i="11"/>
  <c r="D54" i="11"/>
  <c r="D53" i="11"/>
  <c r="B52" i="11"/>
  <c r="B43" i="11"/>
  <c r="N42" i="11"/>
  <c r="N44" i="11" s="1"/>
  <c r="L42" i="11"/>
  <c r="L44" i="11" s="1"/>
  <c r="J42" i="11"/>
  <c r="J44" i="11" s="1"/>
  <c r="H42" i="11"/>
  <c r="H44" i="11" s="1"/>
  <c r="F42" i="11"/>
  <c r="F44" i="11" s="1"/>
  <c r="D42" i="11"/>
  <c r="B42" i="11" s="1"/>
  <c r="D41" i="11"/>
  <c r="B41" i="11"/>
  <c r="D40" i="11"/>
  <c r="D38" i="11"/>
  <c r="B38" i="11" s="1"/>
  <c r="B44" i="11" s="1"/>
  <c r="B37" i="11"/>
  <c r="B36" i="11"/>
  <c r="D29" i="11"/>
  <c r="D30" i="11" s="1"/>
  <c r="N23" i="11"/>
  <c r="L23" i="11"/>
  <c r="J23" i="11"/>
  <c r="H23" i="11"/>
  <c r="F23" i="11"/>
  <c r="D23" i="11"/>
  <c r="B22" i="11"/>
  <c r="B21" i="11"/>
  <c r="B23" i="11" s="1"/>
  <c r="N17" i="11"/>
  <c r="L17" i="11"/>
  <c r="J17" i="11"/>
  <c r="H17" i="11"/>
  <c r="F17" i="11"/>
  <c r="D17" i="11"/>
  <c r="B16" i="11"/>
  <c r="B17" i="11" s="1"/>
  <c r="B15" i="11"/>
  <c r="D26" i="11"/>
  <c r="B8" i="11"/>
  <c r="B7" i="11"/>
  <c r="B6" i="11"/>
  <c r="B26" i="11" l="1"/>
  <c r="D44" i="11"/>
  <c r="D48" i="11" s="1"/>
  <c r="D37" i="10"/>
  <c r="B37" i="10" l="1"/>
  <c r="D28" i="10"/>
  <c r="D29" i="10" s="1"/>
  <c r="D61" i="10" l="1"/>
  <c r="B51" i="10"/>
  <c r="D52" i="10" s="1"/>
  <c r="B42" i="10"/>
  <c r="N41" i="10"/>
  <c r="N43" i="10" s="1"/>
  <c r="L41" i="10"/>
  <c r="L43" i="10" s="1"/>
  <c r="J41" i="10"/>
  <c r="J43" i="10" s="1"/>
  <c r="H41" i="10"/>
  <c r="H43" i="10" s="1"/>
  <c r="F41" i="10"/>
  <c r="F43" i="10" s="1"/>
  <c r="D40" i="10"/>
  <c r="B40" i="10" s="1"/>
  <c r="D39" i="10"/>
  <c r="D41" i="10" s="1"/>
  <c r="D43" i="10" s="1"/>
  <c r="B36" i="10"/>
  <c r="B35" i="10"/>
  <c r="N22" i="10"/>
  <c r="L22" i="10"/>
  <c r="J22" i="10"/>
  <c r="H22" i="10"/>
  <c r="F22" i="10"/>
  <c r="D22" i="10"/>
  <c r="B21" i="10"/>
  <c r="B20" i="10"/>
  <c r="N16" i="10"/>
  <c r="L16" i="10"/>
  <c r="J16" i="10"/>
  <c r="H16" i="10"/>
  <c r="F16" i="10"/>
  <c r="D16" i="10"/>
  <c r="B15" i="10"/>
  <c r="B14" i="10"/>
  <c r="N9" i="10"/>
  <c r="L9" i="10"/>
  <c r="J9" i="10"/>
  <c r="H9" i="10"/>
  <c r="F9" i="10"/>
  <c r="D9" i="10"/>
  <c r="B8" i="10"/>
  <c r="B7" i="10"/>
  <c r="B6" i="10"/>
  <c r="B16" i="10" l="1"/>
  <c r="B22" i="10"/>
  <c r="D25" i="10"/>
  <c r="B9" i="10"/>
  <c r="B25" i="10" s="1"/>
  <c r="D47" i="10"/>
  <c r="B41" i="10"/>
  <c r="B43" i="10" s="1"/>
  <c r="D53" i="10"/>
  <c r="D61" i="9"/>
  <c r="B51" i="9"/>
  <c r="D53" i="9" s="1"/>
  <c r="D45" i="9"/>
  <c r="F41" i="9"/>
  <c r="B40" i="9"/>
  <c r="N39" i="9"/>
  <c r="N41" i="9" s="1"/>
  <c r="L39" i="9"/>
  <c r="L41" i="9" s="1"/>
  <c r="J39" i="9"/>
  <c r="J41" i="9" s="1"/>
  <c r="H39" i="9"/>
  <c r="H41" i="9" s="1"/>
  <c r="F39" i="9"/>
  <c r="D38" i="9"/>
  <c r="B38" i="9" s="1"/>
  <c r="D37" i="9"/>
  <c r="B34" i="9"/>
  <c r="B33" i="9"/>
  <c r="D26" i="9"/>
  <c r="N21" i="9"/>
  <c r="L21" i="9"/>
  <c r="J21" i="9"/>
  <c r="H21" i="9"/>
  <c r="F21" i="9"/>
  <c r="D21" i="9"/>
  <c r="B20" i="9"/>
  <c r="B19" i="9"/>
  <c r="B21" i="9" s="1"/>
  <c r="N15" i="9"/>
  <c r="L15" i="9"/>
  <c r="J15" i="9"/>
  <c r="H15" i="9"/>
  <c r="F15" i="9"/>
  <c r="D15" i="9"/>
  <c r="B14" i="9"/>
  <c r="B13" i="9"/>
  <c r="N9" i="9"/>
  <c r="L9" i="9"/>
  <c r="J9" i="9"/>
  <c r="H9" i="9"/>
  <c r="F9" i="9"/>
  <c r="D9" i="9"/>
  <c r="D24" i="9" s="1"/>
  <c r="B8" i="9"/>
  <c r="B7" i="9"/>
  <c r="B6" i="9"/>
  <c r="B15" i="9" l="1"/>
  <c r="B9" i="9"/>
  <c r="B24" i="9" s="1"/>
  <c r="D39" i="9"/>
  <c r="D52" i="9"/>
  <c r="D25" i="8"/>
  <c r="D41" i="9" l="1"/>
  <c r="D47" i="9" s="1"/>
  <c r="B39" i="9"/>
  <c r="B41" i="9" s="1"/>
  <c r="D33" i="8"/>
  <c r="D20" i="8"/>
  <c r="N20" i="8"/>
  <c r="L20" i="8"/>
  <c r="J20" i="8"/>
  <c r="H20" i="8"/>
  <c r="F20" i="8"/>
  <c r="B19" i="8"/>
  <c r="B18" i="8"/>
  <c r="B20" i="8" l="1"/>
  <c r="D57" i="8"/>
  <c r="D41" i="8"/>
  <c r="B36" i="8"/>
  <c r="N35" i="8"/>
  <c r="N37" i="8" s="1"/>
  <c r="L35" i="8"/>
  <c r="L37" i="8" s="1"/>
  <c r="J35" i="8"/>
  <c r="J37" i="8" s="1"/>
  <c r="H35" i="8"/>
  <c r="H37" i="8" s="1"/>
  <c r="F35" i="8"/>
  <c r="F37" i="8" s="1"/>
  <c r="D34" i="8"/>
  <c r="D35" i="8" s="1"/>
  <c r="D37" i="8" s="1"/>
  <c r="D43" i="8" s="1"/>
  <c r="B34" i="8"/>
  <c r="B47" i="8"/>
  <c r="B30" i="8"/>
  <c r="B29" i="8"/>
  <c r="N14" i="8"/>
  <c r="L14" i="8"/>
  <c r="J14" i="8"/>
  <c r="H14" i="8"/>
  <c r="F14" i="8"/>
  <c r="D14" i="8"/>
  <c r="B13" i="8"/>
  <c r="B12" i="8"/>
  <c r="N8" i="8"/>
  <c r="L8" i="8"/>
  <c r="J8" i="8"/>
  <c r="H8" i="8"/>
  <c r="F8" i="8"/>
  <c r="D8" i="8"/>
  <c r="D23" i="8" s="1"/>
  <c r="B7" i="8"/>
  <c r="B6" i="8"/>
  <c r="B5" i="8"/>
  <c r="B8" i="8" s="1"/>
  <c r="B14" i="8" l="1"/>
  <c r="B23" i="8" s="1"/>
  <c r="D49" i="8"/>
  <c r="D48" i="8"/>
  <c r="B35" i="8"/>
  <c r="B37" i="8" s="1"/>
  <c r="D31" i="6"/>
  <c r="D53" i="6" l="1"/>
  <c r="D37" i="6"/>
  <c r="D33" i="6"/>
  <c r="D39" i="6" s="1"/>
  <c r="B32" i="6"/>
  <c r="N31" i="6"/>
  <c r="N33" i="6" s="1"/>
  <c r="L31" i="6"/>
  <c r="L33" i="6" s="1"/>
  <c r="J31" i="6"/>
  <c r="J33" i="6" s="1"/>
  <c r="H31" i="6"/>
  <c r="H33" i="6" s="1"/>
  <c r="F31" i="6"/>
  <c r="F33" i="6" s="1"/>
  <c r="D30" i="6"/>
  <c r="B29" i="6" s="1"/>
  <c r="B43" i="6" s="1"/>
  <c r="B30" i="6"/>
  <c r="B26" i="6"/>
  <c r="B25" i="6"/>
  <c r="N14" i="6"/>
  <c r="L14" i="6"/>
  <c r="J14" i="6"/>
  <c r="H14" i="6"/>
  <c r="F14" i="6"/>
  <c r="D14" i="6"/>
  <c r="B13" i="6"/>
  <c r="B14" i="6" s="1"/>
  <c r="B12" i="6"/>
  <c r="N9" i="6"/>
  <c r="L9" i="6"/>
  <c r="J9" i="6"/>
  <c r="H9" i="6"/>
  <c r="F9" i="6"/>
  <c r="D9" i="6"/>
  <c r="D19" i="6" s="1"/>
  <c r="B8" i="6"/>
  <c r="B7" i="6"/>
  <c r="B6" i="6"/>
  <c r="B9" i="6" l="1"/>
  <c r="B16" i="6" s="1"/>
  <c r="D45" i="6"/>
  <c r="D44" i="6"/>
  <c r="B31" i="6"/>
  <c r="B33" i="6" s="1"/>
  <c r="D53" i="5"/>
  <c r="D37" i="5"/>
  <c r="D33" i="5"/>
  <c r="D39" i="5" s="1"/>
  <c r="B32" i="5"/>
  <c r="N31" i="5"/>
  <c r="N33" i="5" s="1"/>
  <c r="L31" i="5"/>
  <c r="B31" i="5" s="1"/>
  <c r="J31" i="5"/>
  <c r="J33" i="5" s="1"/>
  <c r="H31" i="5"/>
  <c r="H33" i="5" s="1"/>
  <c r="F31" i="5"/>
  <c r="F33" i="5" s="1"/>
  <c r="D30" i="5"/>
  <c r="B30" i="5"/>
  <c r="D29" i="5"/>
  <c r="B29" i="5"/>
  <c r="B43" i="5" s="1"/>
  <c r="B26" i="5"/>
  <c r="B25" i="5"/>
  <c r="N14" i="5"/>
  <c r="L14" i="5"/>
  <c r="J14" i="5"/>
  <c r="H14" i="5"/>
  <c r="F14" i="5"/>
  <c r="D14" i="5"/>
  <c r="B13" i="5"/>
  <c r="B14" i="5" s="1"/>
  <c r="B12" i="5"/>
  <c r="N9" i="5"/>
  <c r="L9" i="5"/>
  <c r="J9" i="5"/>
  <c r="H9" i="5"/>
  <c r="F9" i="5"/>
  <c r="D9" i="5"/>
  <c r="D19" i="5" s="1"/>
  <c r="B8" i="5"/>
  <c r="B7" i="5"/>
  <c r="B6" i="5"/>
  <c r="B9" i="5" s="1"/>
  <c r="B16" i="5" s="1"/>
  <c r="B33" i="5" l="1"/>
  <c r="D45" i="5"/>
  <c r="D44" i="5"/>
  <c r="L33" i="5"/>
  <c r="D53" i="3"/>
  <c r="D37" i="3"/>
  <c r="B32" i="3"/>
  <c r="N31" i="3"/>
  <c r="N33" i="3" s="1"/>
  <c r="L31" i="3"/>
  <c r="L33" i="3" s="1"/>
  <c r="J31" i="3"/>
  <c r="J33" i="3" s="1"/>
  <c r="H31" i="3"/>
  <c r="H33" i="3" s="1"/>
  <c r="F31" i="3"/>
  <c r="F33" i="3" s="1"/>
  <c r="D30" i="3"/>
  <c r="B30" i="3"/>
  <c r="B26" i="3"/>
  <c r="B25" i="3"/>
  <c r="N14" i="3"/>
  <c r="L14" i="3"/>
  <c r="J14" i="3"/>
  <c r="H14" i="3"/>
  <c r="F14" i="3"/>
  <c r="D14" i="3"/>
  <c r="B13" i="3"/>
  <c r="B12" i="3"/>
  <c r="B14" i="3" s="1"/>
  <c r="N9" i="3"/>
  <c r="L9" i="3"/>
  <c r="J9" i="3"/>
  <c r="H9" i="3"/>
  <c r="F9" i="3"/>
  <c r="D9" i="3"/>
  <c r="D19" i="3" s="1"/>
  <c r="B8" i="3"/>
  <c r="B7" i="3"/>
  <c r="B6" i="3"/>
  <c r="B9" i="3" s="1"/>
  <c r="B16" i="3" s="1"/>
  <c r="F19" i="1" l="1"/>
  <c r="D6" i="1" l="1"/>
  <c r="F14" i="1" l="1"/>
  <c r="P14" i="1"/>
  <c r="N14" i="1"/>
  <c r="L14" i="1"/>
  <c r="J14" i="1"/>
  <c r="H14" i="1"/>
  <c r="H9" i="1"/>
  <c r="F9" i="1"/>
  <c r="D28" i="1" l="1"/>
  <c r="D25" i="1"/>
  <c r="D24" i="1"/>
  <c r="F29" i="1"/>
  <c r="D29" i="1" s="1"/>
  <c r="F48" i="2" l="1"/>
  <c r="D38" i="2"/>
  <c r="F40" i="2" s="1"/>
  <c r="F32" i="2"/>
  <c r="N28" i="2"/>
  <c r="H27" i="2"/>
  <c r="D27" i="2"/>
  <c r="P26" i="2"/>
  <c r="P28" i="2" s="1"/>
  <c r="N26" i="2"/>
  <c r="L26" i="2"/>
  <c r="L28" i="2" s="1"/>
  <c r="J26" i="2"/>
  <c r="J28" i="2" s="1"/>
  <c r="H26" i="2"/>
  <c r="H28" i="2" s="1"/>
  <c r="F26" i="2"/>
  <c r="F28" i="2" s="1"/>
  <c r="F34" i="2" s="1"/>
  <c r="D25" i="2"/>
  <c r="D26" i="2" s="1"/>
  <c r="D20" i="2"/>
  <c r="D28" i="2" s="1"/>
  <c r="P11" i="2"/>
  <c r="N11" i="2"/>
  <c r="L11" i="2"/>
  <c r="J11" i="2"/>
  <c r="H11" i="2"/>
  <c r="F11" i="2"/>
  <c r="D13" i="2" s="1"/>
  <c r="D11" i="2"/>
  <c r="D10" i="2"/>
  <c r="D9" i="2"/>
  <c r="D8" i="2"/>
  <c r="D7" i="2"/>
  <c r="D6" i="2"/>
  <c r="F39" i="2" l="1"/>
  <c r="F36" i="1" l="1"/>
  <c r="P30" i="1" l="1"/>
  <c r="P32" i="1" s="1"/>
  <c r="N30" i="1"/>
  <c r="N32" i="1" s="1"/>
  <c r="D8" i="1"/>
  <c r="D13" i="1"/>
  <c r="D7" i="1"/>
  <c r="D12" i="1"/>
  <c r="D14" i="1" s="1"/>
  <c r="D9" i="1"/>
  <c r="D16" i="1" s="1"/>
  <c r="F52" i="1" l="1"/>
  <c r="D31" i="1" l="1"/>
  <c r="F30" i="1" l="1"/>
  <c r="J9" i="1" l="1"/>
  <c r="L9" i="1"/>
  <c r="N9" i="1"/>
  <c r="P9" i="1"/>
  <c r="J30" i="1"/>
  <c r="J32" i="1" s="1"/>
  <c r="H30" i="1"/>
  <c r="L30" i="1"/>
  <c r="L32" i="1" s="1"/>
  <c r="D42" i="1"/>
  <c r="H32" i="1" l="1"/>
  <c r="D30" i="1"/>
  <c r="F43" i="1"/>
  <c r="F44" i="1"/>
  <c r="F32" i="1"/>
  <c r="F38" i="1" s="1"/>
  <c r="D32" i="1" l="1"/>
  <c r="D33" i="3"/>
  <c r="D39" i="3" s="1"/>
  <c r="B31" i="3"/>
  <c r="B33" i="3" s="1"/>
  <c r="D29" i="3"/>
  <c r="B29" i="3" s="1"/>
  <c r="B43" i="3" s="1"/>
  <c r="D44" i="3" l="1"/>
  <c r="D45" i="3"/>
</calcChain>
</file>

<file path=xl/sharedStrings.xml><?xml version="1.0" encoding="utf-8"?>
<sst xmlns="http://schemas.openxmlformats.org/spreadsheetml/2006/main" count="1314" uniqueCount="117">
  <si>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</si>
  <si>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</si>
  <si>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</si>
  <si>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</si>
  <si>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</si>
  <si>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</si>
  <si>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>use newly awarded from grt rec/per books#; plus prior year cancels</t>
  </si>
  <si>
    <t>Estimated Year of Payment</t>
  </si>
  <si>
    <t>GRANT PAYMENT STATUS</t>
  </si>
  <si>
    <t>Comes from Grant Commit Sched</t>
  </si>
  <si>
    <t xml:space="preserve">        Actual</t>
  </si>
  <si>
    <t xml:space="preserve">   Grant awards recommended by the Program Staff, subject to formal Board approval.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</si>
  <si>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</si>
  <si>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</si>
  <si>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</si>
  <si>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</si>
  <si>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</si>
  <si>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</si>
  <si>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Grant commitments normally require completion of some defined event or require</t>
  </si>
  <si>
    <t xml:space="preserve">   the grantee to perform some specified task or provide additional information prior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</si>
  <si>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</si>
  <si>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</si>
  <si>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</si>
  <si>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BF bal s/b removed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</si>
  <si>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</si>
  <si>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</si>
  <si>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>matches line 14 non-CY bud</t>
  </si>
  <si>
    <t xml:space="preserve">   Grants awarded that are not part of current year budget and payable in financial statements.</t>
  </si>
  <si>
    <t>cell D24 - actual payments from gifts from grant reconciliation</t>
  </si>
  <si>
    <t>Renee's NOTES</t>
  </si>
  <si>
    <t>Gifted Education budget - comes from Caroline Bradley funds</t>
  </si>
  <si>
    <t>cell F8 and F28 - comes from Grants\budget\201\Verify</t>
  </si>
  <si>
    <t>cell F27 comes from grant rec report</t>
  </si>
  <si>
    <t>cell F33 comes from Mandy and from Grant Budget Worksheet</t>
  </si>
  <si>
    <t>cell F53 comes from Mandy and needs to be updated before June 2014</t>
  </si>
  <si>
    <t xml:space="preserve">     Grant Commitment BF's (Note 3)</t>
  </si>
  <si>
    <t xml:space="preserve">     Current YTD Actual Net Grant Payments</t>
  </si>
  <si>
    <t xml:space="preserve">     Current YTD Grant Awards (Note 1)</t>
  </si>
  <si>
    <t xml:space="preserve">     Current YTD Gifted Education</t>
  </si>
  <si>
    <t xml:space="preserve">     Proposed Grant Awards (Note 2)</t>
  </si>
  <si>
    <t xml:space="preserve">     Proposed Grant Awards Gifted Education</t>
  </si>
  <si>
    <t>cell F22 comes from the Grant Rec report</t>
  </si>
  <si>
    <t>cell F32 ? Where does gifted education number come from ?</t>
  </si>
  <si>
    <t xml:space="preserve">     Current YTD Gifted Education Payments</t>
  </si>
  <si>
    <t xml:space="preserve">     Future Payments:</t>
  </si>
  <si>
    <t xml:space="preserve">        Unpaid Grant Awards</t>
  </si>
  <si>
    <t xml:space="preserve">        Proposed Grant Awards</t>
  </si>
  <si>
    <t xml:space="preserve">          Subtotal Unpaid &amp; Proposed Grant Awards</t>
  </si>
  <si>
    <t xml:space="preserve">       Grant Commitments</t>
  </si>
  <si>
    <t xml:space="preserve">     Average Years Outstanding:</t>
  </si>
  <si>
    <t xml:space="preserve">     (Unpaid Grant Awards)</t>
  </si>
  <si>
    <t xml:space="preserve">        Actual with Outstanding Commitments</t>
  </si>
  <si>
    <t>cell F38  and F39 denominator in calculation comes from Mandy</t>
  </si>
  <si>
    <t>cell F44  and F45 comes from Mandy</t>
  </si>
  <si>
    <t>cell F13 comes from Cash Flow report projection number should match cell F31</t>
  </si>
  <si>
    <t xml:space="preserve">     Total Paid &amp; Planned Grant Payments:</t>
  </si>
  <si>
    <t xml:space="preserve">     Grant Payment Budget:</t>
  </si>
  <si>
    <t xml:space="preserve">     Gifted Education Budget:</t>
  </si>
  <si>
    <t xml:space="preserve">     Paid &amp; Payable as % of Budget:</t>
  </si>
  <si>
    <t xml:space="preserve">        To Fund Annual Grant Payments &amp; Operating Expenses</t>
  </si>
  <si>
    <t xml:space="preserve">        To Fund CPI Inflation Index Anticipated Growth</t>
  </si>
  <si>
    <t xml:space="preserve">        Total Required Rate of Return</t>
  </si>
  <si>
    <t xml:space="preserve">     Actual YTD Rate of Return:</t>
  </si>
  <si>
    <t>cell F49 comes from Finance before next board meeting</t>
  </si>
  <si>
    <t xml:space="preserve">   (1) Program Grant Award Budget:</t>
  </si>
  <si>
    <t xml:space="preserve">   (2) Proposed Grant Awards:</t>
  </si>
  <si>
    <t xml:space="preserve">NOTES/EXPLANATIONS   </t>
  </si>
  <si>
    <t>% in Years</t>
  </si>
  <si>
    <t xml:space="preserve">     Total Actual &amp; Proposed Grant Awards/Commitments:</t>
  </si>
  <si>
    <t xml:space="preserve">     Program Grant Award Budget:</t>
  </si>
  <si>
    <t xml:space="preserve">        Year End Target:</t>
  </si>
  <si>
    <t xml:space="preserve">     Total Grant Budget:</t>
  </si>
  <si>
    <t>.</t>
  </si>
  <si>
    <t xml:space="preserve">  $200K in 2015-2017 for Mke public Museum</t>
  </si>
  <si>
    <t xml:space="preserve">   Grant awards recommended by the Program Staff, subject to formal Board approval.  $650K MSO contingency grant.</t>
  </si>
  <si>
    <t xml:space="preserve">     Gifted Education</t>
  </si>
  <si>
    <t>Total Foundation Budget:</t>
  </si>
  <si>
    <t xml:space="preserve">     Total Gifted Education:</t>
  </si>
  <si>
    <t>Program Grant Award Budget:</t>
  </si>
  <si>
    <t xml:space="preserve">   Grant awards rec. by the Program Staff, subject to formal Board approval.  $650K MSO contingency grant.</t>
  </si>
  <si>
    <t>The Lynde and Harry Bradley Foundation, Inc.</t>
  </si>
  <si>
    <t>YTD performance from Accounting is the same as rate of return.</t>
  </si>
  <si>
    <t>cell F28 includes $15K for grant 20131160 which was extended from 2014 to 2015</t>
  </si>
  <si>
    <t>cell F8 and F28 - comes from Grants\budget\2014\Verify</t>
  </si>
  <si>
    <t xml:space="preserve">   Grant awards rec. by the Program Staff, subject to formal Board approval.  </t>
  </si>
  <si>
    <t>PROGRAM AWARDS</t>
  </si>
  <si>
    <t>PROGRAM GRANT AWARD BUDGET:</t>
  </si>
  <si>
    <t>GIFTED EDUCATION</t>
  </si>
  <si>
    <t>GIFTED EDUCATION BUDGET:</t>
  </si>
  <si>
    <t>BARDER UNRESTRICTED FUND</t>
  </si>
  <si>
    <t xml:space="preserve">     Current YTD Grant Awards</t>
  </si>
  <si>
    <t xml:space="preserve">     Proposed Grant Awards</t>
  </si>
  <si>
    <t>BARDER UNRESTRICTED FUND BUDGET:</t>
  </si>
  <si>
    <t xml:space="preserve">CELL B38 COMES FROM THE BALANCE COLUMN OF THE Sch of appropriations </t>
  </si>
  <si>
    <t>Total Foundation Budget Awarded and Committed:</t>
  </si>
  <si>
    <t>cell d6 is YTD grant award total minus $2,414,000 and $1,000,000 Barder fund</t>
  </si>
  <si>
    <t>Total:</t>
  </si>
  <si>
    <t xml:space="preserve">          Subtotal Unpaid &amp; Proposed Grant Awards:</t>
  </si>
  <si>
    <t>Total Awarded YTD:</t>
  </si>
  <si>
    <t>Percent Awarded:</t>
  </si>
  <si>
    <t xml:space="preserve">     Grant Commitment for Encounter in 2015 (Note 3)</t>
  </si>
  <si>
    <t>Amount from Gifts Grant Summary YTD</t>
  </si>
  <si>
    <t>cell d6 is YTD grant award total minus $2,414,000 and Barder fund</t>
  </si>
  <si>
    <t>Use this amount in cell D6</t>
  </si>
  <si>
    <t>use grant summary by program area 1 - explan 1st total (or)</t>
  </si>
  <si>
    <t>use newly awarded from grant rec/per books#; plus prior year cancels</t>
  </si>
  <si>
    <t xml:space="preserve">     Actual YTD Rate of Return - percent as of 8/31/14</t>
  </si>
  <si>
    <t>9/30/2014 Adjusted for Committee Changes</t>
  </si>
  <si>
    <t xml:space="preserve">     Actual YTD Rate of Return - percent as of 9/30/14</t>
  </si>
  <si>
    <t>Cell D6 add $200,000 to total from gifts to compensate for MPM grant spread over 5 years</t>
  </si>
  <si>
    <t xml:space="preserve">     Actual YTD Rate of Return - percent as of 10/31/14</t>
  </si>
  <si>
    <t>Use this amount in cell D6 plus $200,000 for MPM</t>
  </si>
  <si>
    <t xml:space="preserve">     Actual YTD Rate of Return - percent as of 11/30/14</t>
  </si>
  <si>
    <t xml:space="preserve">     Milwaukee Public Museum</t>
  </si>
  <si>
    <t xml:space="preserve">        RFP Grant Awards</t>
  </si>
  <si>
    <t xml:space="preserve">        Contingency Grant Awards</t>
  </si>
  <si>
    <t xml:space="preserve">       Grant Commitment - Bradley Fellows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</si>
</sst>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164" formatCode="mm/dd/yy"/>
    <numFmt numFmtId="165" formatCode="[$-409]mmmm\ d\,\ yyyy;@"/>
    <numFmt numFmtId="166" formatCode="0.0%"/>
    <numFmt numFmtId="167" formatCode="mm/dd/yy;@"/>
    <numFmt numFmtId="168" formatCode="&quot;$&quot;#,##0"/>
  </numFmts>
  <fonts count="40">
    <font>
      <sz val="12"/>
      <name val="Arial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Souvienne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  <font>
      <b/>
      <sz val="10"/>
      <color rgb="FFFF0000"/>
      <name val="Souvienne"/>
    </font>
    <font>
      <b/>
      <u/>
      <sz val="12"/>
      <color indexed="12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0"/>
      <color theme="1"/>
      <name val="Souvienne"/>
    </font>
    <font>
      <sz val="10"/>
      <color rgb="FF008000"/>
      <name val="Arial"/>
      <family val="2"/>
    </font>
    <font>
      <sz val="10"/>
      <color rgb="FFFF0000"/>
      <name val="Souvienne"/>
    </font>
    <font>
      <b/>
      <sz val="14"/>
      <name val="Arial"/>
      <family val="2"/>
    </font>
    <font>
      <b/>
      <u val="double"/>
      <sz val="10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b/>
      <u/>
      <sz val="14"/>
      <color indexed="12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</borders>
  <cellStyleXfs count="1">
    <xf numFmtId="0" fontId="0" fillId="2" borderId="0"/>
  </cellStyleXfs>
  <cellXfs count="226">
    <xf numFmtId="0" fontId="0" fillId="0" borderId="0" xfId="0" applyFill="1"/>
    <xf numFmtId="0" fontId="0" fillId="2" borderId="0" xfId="0" applyNumberFormat="1"/>
    <xf numFmtId="0" fontId="1" fillId="2" borderId="0" xfId="0" applyNumberFormat="1" applyFont="1"/>
    <xf numFmtId="37" fontId="1" fillId="2" borderId="0" xfId="0" applyNumberFormat="1" applyFont="1"/>
    <xf numFmtId="0" fontId="2" fillId="2" borderId="0" xfId="0" applyNumberFormat="1" applyFont="1"/>
    <xf numFmtId="0" fontId="3" fillId="2" borderId="0" xfId="0" applyNumberFormat="1" applyFont="1"/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center"/>
    </xf>
    <xf numFmtId="5" fontId="1" fillId="2" borderId="0" xfId="0" applyNumberFormat="1" applyFont="1"/>
    <xf numFmtId="37" fontId="5" fillId="2" borderId="0" xfId="0" applyNumberFormat="1" applyFont="1"/>
    <xf numFmtId="0" fontId="6" fillId="2" borderId="0" xfId="0" applyNumberFormat="1" applyFont="1"/>
    <xf numFmtId="0" fontId="5" fillId="2" borderId="0" xfId="0" applyNumberFormat="1" applyFont="1"/>
    <xf numFmtId="0" fontId="1" fillId="2" borderId="0" xfId="0" applyNumberFormat="1" applyFont="1" applyAlignment="1">
      <alignment horizontal="right"/>
    </xf>
    <xf numFmtId="5" fontId="1" fillId="2" borderId="3" xfId="0" applyNumberFormat="1" applyFont="1" applyFill="1" applyBorder="1"/>
    <xf numFmtId="5" fontId="1" fillId="2" borderId="3" xfId="0" applyNumberFormat="1" applyFont="1" applyBorder="1"/>
    <xf numFmtId="5" fontId="1" fillId="2" borderId="0" xfId="0" applyNumberFormat="1" applyFont="1" applyFill="1"/>
    <xf numFmtId="9" fontId="1" fillId="2" borderId="0" xfId="0" applyNumberFormat="1" applyFont="1"/>
    <xf numFmtId="5" fontId="1" fillId="2" borderId="5" xfId="0" applyNumberFormat="1" applyFont="1" applyBorder="1"/>
    <xf numFmtId="5" fontId="1" fillId="2" borderId="6" xfId="0" applyNumberFormat="1" applyFont="1" applyBorder="1"/>
    <xf numFmtId="0" fontId="1" fillId="2" borderId="0" xfId="0" applyNumberFormat="1" applyFont="1" applyFill="1"/>
    <xf numFmtId="0" fontId="7" fillId="2" borderId="0" xfId="0" applyNumberFormat="1" applyFont="1"/>
    <xf numFmtId="5" fontId="7" fillId="2" borderId="0" xfId="0" applyNumberFormat="1" applyFont="1" applyFill="1"/>
    <xf numFmtId="0" fontId="8" fillId="2" borderId="0" xfId="0" applyNumberFormat="1" applyFont="1"/>
    <xf numFmtId="0" fontId="9" fillId="2" borderId="10" xfId="0" applyNumberFormat="1" applyFont="1" applyBorder="1"/>
    <xf numFmtId="0" fontId="1" fillId="2" borderId="11" xfId="0" applyNumberFormat="1" applyFont="1" applyBorder="1"/>
    <xf numFmtId="0" fontId="10" fillId="2" borderId="0" xfId="0" applyNumberFormat="1" applyFont="1"/>
    <xf numFmtId="0" fontId="11" fillId="2" borderId="10" xfId="0" applyNumberFormat="1" applyFont="1" applyBorder="1"/>
    <xf numFmtId="5" fontId="1" fillId="2" borderId="4" xfId="0" applyNumberFormat="1" applyFont="1" applyBorder="1"/>
    <xf numFmtId="0" fontId="10" fillId="2" borderId="0" xfId="0" applyNumberFormat="1" applyFont="1" applyAlignment="1">
      <alignment horizontal="left"/>
    </xf>
    <xf numFmtId="0" fontId="10" fillId="2" borderId="0" xfId="0" applyNumberFormat="1" applyFont="1" applyAlignment="1">
      <alignment horizontal="right"/>
    </xf>
    <xf numFmtId="2" fontId="1" fillId="2" borderId="0" xfId="0" applyNumberFormat="1" applyFont="1" applyFill="1"/>
    <xf numFmtId="10" fontId="0" fillId="2" borderId="0" xfId="0" applyNumberFormat="1"/>
    <xf numFmtId="10" fontId="5" fillId="2" borderId="0" xfId="0" applyNumberFormat="1" applyFont="1"/>
    <xf numFmtId="0" fontId="5" fillId="2" borderId="11" xfId="0" applyNumberFormat="1" applyFont="1" applyBorder="1"/>
    <xf numFmtId="0" fontId="11" fillId="2" borderId="0" xfId="0" applyNumberFormat="1" applyFont="1"/>
    <xf numFmtId="0" fontId="11" fillId="2" borderId="11" xfId="0" applyNumberFormat="1" applyFont="1" applyBorder="1"/>
    <xf numFmtId="0" fontId="11" fillId="2" borderId="12" xfId="0" applyNumberFormat="1" applyFont="1" applyBorder="1"/>
    <xf numFmtId="0" fontId="1" fillId="2" borderId="13" xfId="0" applyNumberFormat="1" applyFont="1" applyBorder="1"/>
    <xf numFmtId="37" fontId="1" fillId="2" borderId="13" xfId="0" applyNumberFormat="1" applyFont="1" applyBorder="1"/>
    <xf numFmtId="0" fontId="1" fillId="2" borderId="14" xfId="0" applyNumberFormat="1" applyFont="1" applyBorder="1"/>
    <xf numFmtId="0" fontId="7" fillId="2" borderId="0" xfId="0" applyNumberFormat="1" applyFont="1" applyAlignment="1">
      <alignment horizontal="center"/>
    </xf>
    <xf numFmtId="10" fontId="7" fillId="2" borderId="0" xfId="0" applyNumberFormat="1" applyFont="1"/>
    <xf numFmtId="0" fontId="7" fillId="2" borderId="0" xfId="0" applyNumberFormat="1" applyFont="1" applyAlignment="1">
      <alignment horizontal="left"/>
    </xf>
    <xf numFmtId="0" fontId="12" fillId="2" borderId="0" xfId="0" applyNumberFormat="1" applyFont="1"/>
    <xf numFmtId="0" fontId="13" fillId="2" borderId="0" xfId="0" applyNumberFormat="1" applyFont="1" applyAlignment="1">
      <alignment horizontal="center"/>
    </xf>
    <xf numFmtId="0" fontId="14" fillId="2" borderId="0" xfId="0" applyNumberFormat="1" applyFont="1"/>
    <xf numFmtId="0" fontId="15" fillId="2" borderId="0" xfId="0" applyNumberFormat="1" applyFont="1"/>
    <xf numFmtId="164" fontId="16" fillId="2" borderId="0" xfId="0" applyNumberFormat="1" applyFont="1" applyAlignment="1"/>
    <xf numFmtId="0" fontId="18" fillId="2" borderId="0" xfId="0" applyNumberFormat="1" applyFont="1"/>
    <xf numFmtId="0" fontId="17" fillId="2" borderId="0" xfId="0" applyNumberFormat="1" applyFont="1" applyAlignment="1">
      <alignment horizontal="center"/>
    </xf>
    <xf numFmtId="3" fontId="19" fillId="0" borderId="0" xfId="0" applyNumberFormat="1" applyFont="1" applyFill="1"/>
    <xf numFmtId="0" fontId="1" fillId="2" borderId="0" xfId="0" applyNumberFormat="1" applyFont="1" applyAlignment="1">
      <alignment horizontal="center"/>
    </xf>
    <xf numFmtId="16" fontId="1" fillId="2" borderId="0" xfId="0" applyNumberFormat="1" applyFont="1"/>
    <xf numFmtId="10" fontId="1" fillId="2" borderId="0" xfId="0" applyNumberFormat="1" applyFont="1" applyFill="1" applyBorder="1"/>
    <xf numFmtId="0" fontId="1" fillId="2" borderId="0" xfId="0" applyNumberFormat="1" applyFont="1" applyAlignment="1">
      <alignment horizontal="center"/>
    </xf>
    <xf numFmtId="0" fontId="21" fillId="2" borderId="0" xfId="0" applyNumberFormat="1" applyFont="1"/>
    <xf numFmtId="5" fontId="1" fillId="2" borderId="0" xfId="0" applyNumberFormat="1" applyFont="1" applyFill="1" applyBorder="1"/>
    <xf numFmtId="5" fontId="1" fillId="2" borderId="16" xfId="0" applyNumberFormat="1" applyFont="1" applyFill="1" applyBorder="1"/>
    <xf numFmtId="5" fontId="1" fillId="2" borderId="17" xfId="0" applyNumberFormat="1" applyFont="1" applyFill="1" applyBorder="1"/>
    <xf numFmtId="0" fontId="22" fillId="2" borderId="0" xfId="0" applyNumberFormat="1" applyFont="1"/>
    <xf numFmtId="0" fontId="23" fillId="2" borderId="0" xfId="0" applyNumberFormat="1" applyFont="1"/>
    <xf numFmtId="0" fontId="24" fillId="2" borderId="0" xfId="0" applyNumberFormat="1" applyFont="1"/>
    <xf numFmtId="0" fontId="25" fillId="2" borderId="0" xfId="0" applyNumberFormat="1" applyFont="1"/>
    <xf numFmtId="0" fontId="26" fillId="2" borderId="0" xfId="0" applyNumberFormat="1" applyFont="1"/>
    <xf numFmtId="0" fontId="27" fillId="2" borderId="0" xfId="0" applyNumberFormat="1" applyFont="1"/>
    <xf numFmtId="0" fontId="28" fillId="2" borderId="0" xfId="0" applyNumberFormat="1" applyFont="1" applyAlignment="1"/>
    <xf numFmtId="2" fontId="1" fillId="2" borderId="0" xfId="0" applyNumberFormat="1" applyFont="1" applyFill="1" applyAlignment="1">
      <alignment horizontal="center"/>
    </xf>
    <xf numFmtId="0" fontId="10" fillId="2" borderId="4" xfId="0" applyNumberFormat="1" applyFont="1" applyBorder="1" applyAlignment="1">
      <alignment horizontal="center"/>
    </xf>
    <xf numFmtId="0" fontId="10" fillId="2" borderId="11" xfId="0" applyNumberFormat="1" applyFont="1" applyBorder="1" applyAlignment="1"/>
    <xf numFmtId="9" fontId="10" fillId="2" borderId="0" xfId="0" applyNumberFormat="1" applyFont="1" applyFill="1" applyBorder="1"/>
    <xf numFmtId="10" fontId="1" fillId="2" borderId="0" xfId="0" applyNumberFormat="1" applyFont="1" applyFill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9" fontId="10" fillId="2" borderId="4" xfId="0" applyNumberFormat="1" applyFont="1" applyFill="1" applyBorder="1" applyAlignment="1">
      <alignment horizontal="center"/>
    </xf>
    <xf numFmtId="5" fontId="10" fillId="2" borderId="4" xfId="0" applyNumberFormat="1" applyFont="1" applyFill="1" applyBorder="1"/>
    <xf numFmtId="10" fontId="10" fillId="2" borderId="4" xfId="0" applyNumberFormat="1" applyFont="1" applyFill="1" applyBorder="1" applyAlignment="1">
      <alignment horizontal="center"/>
    </xf>
    <xf numFmtId="2" fontId="10" fillId="2" borderId="0" xfId="0" applyNumberFormat="1" applyFont="1" applyFill="1" applyAlignment="1">
      <alignment horizontal="center"/>
    </xf>
    <xf numFmtId="5" fontId="10" fillId="2" borderId="0" xfId="0" applyNumberFormat="1" applyFont="1" applyFill="1" applyBorder="1"/>
    <xf numFmtId="0" fontId="20" fillId="2" borderId="1" xfId="0" applyNumberFormat="1" applyFont="1" applyBorder="1" applyAlignment="1">
      <alignment horizontal="center" vertical="center"/>
    </xf>
    <xf numFmtId="0" fontId="20" fillId="2" borderId="19" xfId="0" applyNumberFormat="1" applyFont="1" applyBorder="1" applyAlignment="1">
      <alignment vertical="center"/>
    </xf>
    <xf numFmtId="0" fontId="20" fillId="2" borderId="18" xfId="0" applyNumberFormat="1" applyFont="1" applyBorder="1" applyAlignment="1">
      <alignment horizontal="center" vertical="center"/>
    </xf>
    <xf numFmtId="0" fontId="20" fillId="2" borderId="19" xfId="0" applyNumberFormat="1" applyFont="1" applyBorder="1" applyAlignment="1">
      <alignment horizontal="center" vertical="center"/>
    </xf>
    <xf numFmtId="0" fontId="20" fillId="2" borderId="15" xfId="0" applyNumberFormat="1" applyFont="1" applyBorder="1" applyAlignment="1">
      <alignment horizontal="center" vertical="center"/>
    </xf>
    <xf numFmtId="0" fontId="20" fillId="2" borderId="0" xfId="0" applyNumberFormat="1" applyFont="1" applyAlignment="1">
      <alignment vertical="center"/>
    </xf>
    <xf numFmtId="0" fontId="20" fillId="2" borderId="2" xfId="0" applyNumberFormat="1" applyFont="1" applyBorder="1" applyAlignment="1">
      <alignment horizontal="center" vertical="center"/>
    </xf>
    <xf numFmtId="0" fontId="20" fillId="2" borderId="0" xfId="0" applyNumberFormat="1" applyFont="1" applyAlignment="1">
      <alignment horizontal="center" vertical="center"/>
    </xf>
    <xf numFmtId="5" fontId="10" fillId="2" borderId="4" xfId="0" applyNumberFormat="1" applyFont="1" applyFill="1" applyBorder="1" applyAlignment="1">
      <alignment horizontal="center"/>
    </xf>
    <xf numFmtId="5" fontId="1" fillId="2" borderId="0" xfId="0" applyNumberFormat="1" applyFont="1" applyBorder="1"/>
    <xf numFmtId="0" fontId="1" fillId="2" borderId="0" xfId="0" applyNumberFormat="1" applyFont="1" applyBorder="1" applyAlignment="1">
      <alignment horizontal="center"/>
    </xf>
    <xf numFmtId="5" fontId="1" fillId="2" borderId="0" xfId="0" applyNumberFormat="1" applyFont="1" applyBorder="1" applyAlignment="1">
      <alignment horizontal="right"/>
    </xf>
    <xf numFmtId="0" fontId="1" fillId="2" borderId="0" xfId="0" applyNumberFormat="1" applyFont="1" applyBorder="1"/>
    <xf numFmtId="0" fontId="1" fillId="2" borderId="0" xfId="0" applyNumberFormat="1" applyFont="1" applyBorder="1" applyAlignment="1">
      <alignment horizontal="right"/>
    </xf>
    <xf numFmtId="9" fontId="29" fillId="2" borderId="0" xfId="0" applyNumberFormat="1" applyFont="1"/>
    <xf numFmtId="0" fontId="1" fillId="2" borderId="23" xfId="0" applyNumberFormat="1" applyFont="1" applyBorder="1"/>
    <xf numFmtId="0" fontId="10" fillId="2" borderId="23" xfId="0" applyNumberFormat="1" applyFont="1" applyBorder="1"/>
    <xf numFmtId="0" fontId="5" fillId="2" borderId="0" xfId="0" applyNumberFormat="1" applyFont="1" applyBorder="1"/>
    <xf numFmtId="9" fontId="1" fillId="2" borderId="0" xfId="0" applyNumberFormat="1" applyFont="1" applyBorder="1"/>
    <xf numFmtId="0" fontId="1" fillId="2" borderId="26" xfId="0" applyNumberFormat="1" applyFont="1" applyBorder="1"/>
    <xf numFmtId="0" fontId="10" fillId="2" borderId="0" xfId="0" applyNumberFormat="1" applyFont="1" applyBorder="1"/>
    <xf numFmtId="9" fontId="29" fillId="2" borderId="0" xfId="0" applyNumberFormat="1" applyFont="1" applyBorder="1"/>
    <xf numFmtId="0" fontId="20" fillId="2" borderId="0" xfId="0" applyNumberFormat="1" applyFont="1" applyBorder="1" applyAlignment="1">
      <alignment vertical="center"/>
    </xf>
    <xf numFmtId="0" fontId="20" fillId="2" borderId="0" xfId="0" applyNumberFormat="1" applyFont="1" applyBorder="1" applyAlignment="1">
      <alignment horizontal="center" vertical="center"/>
    </xf>
    <xf numFmtId="0" fontId="1" fillId="2" borderId="0" xfId="0" applyNumberFormat="1" applyFont="1" applyFill="1" applyBorder="1"/>
    <xf numFmtId="0" fontId="7" fillId="2" borderId="0" xfId="0" applyNumberFormat="1" applyFont="1" applyBorder="1"/>
    <xf numFmtId="5" fontId="7" fillId="2" borderId="0" xfId="0" applyNumberFormat="1" applyFont="1" applyFill="1" applyBorder="1"/>
    <xf numFmtId="0" fontId="15" fillId="2" borderId="26" xfId="0" applyNumberFormat="1" applyFont="1" applyBorder="1"/>
    <xf numFmtId="0" fontId="5" fillId="2" borderId="26" xfId="0" applyNumberFormat="1" applyFont="1" applyBorder="1"/>
    <xf numFmtId="0" fontId="5" fillId="2" borderId="27" xfId="0" applyNumberFormat="1" applyFont="1" applyBorder="1"/>
    <xf numFmtId="0" fontId="30" fillId="2" borderId="0" xfId="0" applyNumberFormat="1" applyFont="1"/>
    <xf numFmtId="0" fontId="30" fillId="2" borderId="0" xfId="0" applyNumberFormat="1" applyFont="1" applyBorder="1"/>
    <xf numFmtId="0" fontId="31" fillId="2" borderId="0" xfId="0" applyNumberFormat="1" applyFont="1"/>
    <xf numFmtId="0" fontId="32" fillId="2" borderId="0" xfId="0" applyNumberFormat="1" applyFont="1"/>
    <xf numFmtId="0" fontId="16" fillId="2" borderId="0" xfId="0" applyNumberFormat="1" applyFont="1"/>
    <xf numFmtId="0" fontId="33" fillId="2" borderId="0" xfId="0" applyNumberFormat="1" applyFont="1" applyAlignment="1">
      <alignment horizontal="center"/>
    </xf>
    <xf numFmtId="5" fontId="1" fillId="2" borderId="4" xfId="0" applyNumberFormat="1" applyFont="1" applyBorder="1" applyProtection="1">
      <protection locked="0"/>
    </xf>
    <xf numFmtId="0" fontId="10" fillId="2" borderId="4" xfId="0" applyNumberFormat="1" applyFont="1" applyBorder="1" applyAlignment="1" applyProtection="1">
      <alignment horizontal="center"/>
      <protection locked="0"/>
    </xf>
    <xf numFmtId="10" fontId="10" fillId="2" borderId="3" xfId="0" applyNumberFormat="1" applyFont="1" applyFill="1" applyBorder="1" applyAlignment="1" applyProtection="1">
      <alignment horizontal="center"/>
      <protection locked="0"/>
    </xf>
    <xf numFmtId="10" fontId="1" fillId="2" borderId="0" xfId="0" applyNumberFormat="1" applyFont="1" applyFill="1" applyBorder="1" applyProtection="1">
      <protection locked="0"/>
    </xf>
    <xf numFmtId="10" fontId="10" fillId="2" borderId="4" xfId="0" applyNumberFormat="1" applyFont="1" applyFill="1" applyBorder="1" applyAlignment="1" applyProtection="1">
      <alignment horizontal="center"/>
      <protection locked="0"/>
    </xf>
    <xf numFmtId="0" fontId="1" fillId="2" borderId="0" xfId="0" applyNumberFormat="1" applyFont="1" applyBorder="1" applyProtection="1">
      <protection locked="0"/>
    </xf>
    <xf numFmtId="0" fontId="5" fillId="2" borderId="24" xfId="0" applyNumberFormat="1" applyFont="1" applyBorder="1" applyProtection="1">
      <protection locked="0"/>
    </xf>
    <xf numFmtId="0" fontId="1" fillId="2" borderId="0" xfId="0" applyNumberFormat="1" applyFont="1" applyBorder="1" applyAlignment="1" applyProtection="1">
      <alignment horizontal="center"/>
      <protection locked="0"/>
    </xf>
    <xf numFmtId="0" fontId="1" fillId="2" borderId="24" xfId="0" applyNumberFormat="1" applyFont="1" applyFill="1" applyBorder="1" applyProtection="1">
      <protection locked="0"/>
    </xf>
    <xf numFmtId="0" fontId="10" fillId="2" borderId="0" xfId="0" applyNumberFormat="1" applyFont="1" applyBorder="1" applyAlignment="1" applyProtection="1">
      <alignment horizontal="right"/>
      <protection locked="0"/>
    </xf>
    <xf numFmtId="0" fontId="5" fillId="2" borderId="0" xfId="0" applyNumberFormat="1" applyFont="1" applyBorder="1" applyProtection="1">
      <protection locked="0"/>
    </xf>
    <xf numFmtId="2" fontId="1" fillId="2" borderId="0" xfId="0" applyNumberFormat="1" applyFont="1" applyFill="1" applyBorder="1" applyAlignment="1" applyProtection="1">
      <alignment horizontal="center"/>
      <protection locked="0"/>
    </xf>
    <xf numFmtId="0" fontId="10" fillId="2" borderId="24" xfId="0" applyNumberFormat="1" applyFont="1" applyBorder="1" applyAlignment="1" applyProtection="1">
      <protection locked="0"/>
    </xf>
    <xf numFmtId="2" fontId="1" fillId="2" borderId="24" xfId="0" applyNumberFormat="1" applyFont="1" applyFill="1" applyBorder="1" applyProtection="1">
      <protection locked="0"/>
    </xf>
    <xf numFmtId="2" fontId="10" fillId="2" borderId="0" xfId="0" applyNumberFormat="1" applyFont="1" applyFill="1" applyBorder="1" applyAlignment="1" applyProtection="1">
      <alignment horizontal="center"/>
      <protection locked="0"/>
    </xf>
    <xf numFmtId="0" fontId="30" fillId="2" borderId="0" xfId="0" applyNumberFormat="1" applyFont="1" applyBorder="1" applyProtection="1">
      <protection locked="0"/>
    </xf>
    <xf numFmtId="10" fontId="30" fillId="2" borderId="0" xfId="0" applyNumberFormat="1" applyFont="1" applyBorder="1" applyProtection="1">
      <protection locked="0"/>
    </xf>
    <xf numFmtId="0" fontId="1" fillId="2" borderId="24" xfId="0" applyNumberFormat="1" applyFont="1" applyBorder="1" applyProtection="1">
      <protection locked="0"/>
    </xf>
    <xf numFmtId="10" fontId="5" fillId="2" borderId="0" xfId="0" applyNumberFormat="1" applyFont="1" applyBorder="1" applyProtection="1">
      <protection locked="0"/>
    </xf>
    <xf numFmtId="0" fontId="30" fillId="2" borderId="24" xfId="0" applyNumberFormat="1" applyFont="1" applyBorder="1" applyProtection="1">
      <protection locked="0"/>
    </xf>
    <xf numFmtId="0" fontId="10" fillId="2" borderId="0" xfId="0" applyNumberFormat="1" applyFont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center"/>
      <protection locked="0"/>
    </xf>
    <xf numFmtId="37" fontId="1" fillId="2" borderId="0" xfId="0" applyNumberFormat="1" applyFont="1" applyBorder="1"/>
    <xf numFmtId="0" fontId="1" fillId="2" borderId="25" xfId="0" applyNumberFormat="1" applyFont="1" applyBorder="1"/>
    <xf numFmtId="37" fontId="1" fillId="2" borderId="26" xfId="0" applyNumberFormat="1" applyFont="1" applyBorder="1"/>
    <xf numFmtId="0" fontId="20" fillId="2" borderId="28" xfId="0" applyNumberFormat="1" applyFont="1" applyBorder="1" applyAlignment="1">
      <alignment horizontal="center" vertical="center"/>
    </xf>
    <xf numFmtId="0" fontId="20" fillId="2" borderId="29" xfId="0" applyNumberFormat="1" applyFont="1" applyBorder="1" applyAlignment="1">
      <alignment horizontal="center" vertical="center"/>
    </xf>
    <xf numFmtId="0" fontId="10" fillId="2" borderId="0" xfId="0" applyNumberFormat="1" applyFont="1" applyBorder="1" applyAlignment="1">
      <alignment horizontal="left"/>
    </xf>
    <xf numFmtId="0" fontId="22" fillId="2" borderId="0" xfId="0" applyNumberFormat="1" applyFont="1" applyBorder="1" applyProtection="1">
      <protection locked="0"/>
    </xf>
    <xf numFmtId="0" fontId="7" fillId="2" borderId="0" xfId="0" applyNumberFormat="1" applyFont="1" applyBorder="1" applyProtection="1">
      <protection locked="0"/>
    </xf>
    <xf numFmtId="0" fontId="7" fillId="2" borderId="0" xfId="0" applyNumberFormat="1" applyFont="1" applyBorder="1" applyAlignment="1" applyProtection="1">
      <alignment horizontal="center"/>
      <protection locked="0"/>
    </xf>
    <xf numFmtId="10" fontId="7" fillId="2" borderId="0" xfId="0" applyNumberFormat="1" applyFont="1" applyBorder="1" applyProtection="1">
      <protection locked="0"/>
    </xf>
    <xf numFmtId="0" fontId="1" fillId="2" borderId="22" xfId="0" applyNumberFormat="1" applyFont="1" applyBorder="1"/>
    <xf numFmtId="164" fontId="16" fillId="2" borderId="22" xfId="0" applyNumberFormat="1" applyFont="1" applyBorder="1" applyAlignment="1"/>
    <xf numFmtId="37" fontId="1" fillId="2" borderId="22" xfId="0" applyNumberFormat="1" applyFont="1" applyBorder="1"/>
    <xf numFmtId="16" fontId="1" fillId="2" borderId="22" xfId="0" applyNumberFormat="1" applyFont="1" applyBorder="1"/>
    <xf numFmtId="0" fontId="35" fillId="2" borderId="0" xfId="0" applyNumberFormat="1" applyFont="1" applyBorder="1" applyAlignment="1">
      <alignment horizontal="left"/>
    </xf>
    <xf numFmtId="0" fontId="3" fillId="2" borderId="0" xfId="0" applyNumberFormat="1" applyFont="1" applyAlignment="1">
      <alignment vertical="top"/>
    </xf>
    <xf numFmtId="0" fontId="4" fillId="2" borderId="0" xfId="0" applyNumberFormat="1" applyFont="1" applyAlignment="1">
      <alignment vertical="top"/>
    </xf>
    <xf numFmtId="0" fontId="30" fillId="2" borderId="0" xfId="0" applyNumberFormat="1" applyFont="1" applyAlignment="1">
      <alignment vertical="top"/>
    </xf>
    <xf numFmtId="0" fontId="4" fillId="2" borderId="0" xfId="0" applyNumberFormat="1" applyFont="1" applyBorder="1" applyAlignment="1">
      <alignment vertical="top"/>
    </xf>
    <xf numFmtId="0" fontId="28" fillId="2" borderId="26" xfId="0" applyNumberFormat="1" applyFont="1" applyBorder="1" applyAlignment="1">
      <alignment vertical="center"/>
    </xf>
    <xf numFmtId="0" fontId="30" fillId="2" borderId="26" xfId="0" applyNumberFormat="1" applyFont="1" applyBorder="1" applyAlignment="1">
      <alignment vertical="center"/>
    </xf>
    <xf numFmtId="0" fontId="23" fillId="2" borderId="26" xfId="0" applyNumberFormat="1" applyFont="1" applyBorder="1" applyAlignment="1">
      <alignment vertical="center"/>
    </xf>
    <xf numFmtId="0" fontId="1" fillId="2" borderId="30" xfId="0" applyNumberFormat="1" applyFont="1" applyBorder="1"/>
    <xf numFmtId="5" fontId="1" fillId="2" borderId="30" xfId="0" applyNumberFormat="1" applyFont="1" applyBorder="1" applyAlignment="1">
      <alignment horizontal="right"/>
    </xf>
    <xf numFmtId="0" fontId="1" fillId="2" borderId="30" xfId="0" applyNumberFormat="1" applyFont="1" applyBorder="1" applyAlignment="1">
      <alignment horizontal="center"/>
    </xf>
    <xf numFmtId="5" fontId="1" fillId="2" borderId="30" xfId="0" applyNumberFormat="1" applyFont="1" applyBorder="1"/>
    <xf numFmtId="0" fontId="10" fillId="2" borderId="30" xfId="0" applyNumberFormat="1" applyFont="1" applyBorder="1" applyAlignment="1" applyProtection="1">
      <alignment horizontal="left"/>
      <protection locked="0"/>
    </xf>
    <xf numFmtId="0" fontId="1" fillId="2" borderId="30" xfId="0" applyNumberFormat="1" applyFont="1" applyBorder="1" applyProtection="1">
      <protection locked="0"/>
    </xf>
    <xf numFmtId="9" fontId="10" fillId="2" borderId="30" xfId="0" applyNumberFormat="1" applyFont="1" applyFill="1" applyBorder="1" applyProtection="1">
      <protection locked="0"/>
    </xf>
    <xf numFmtId="0" fontId="5" fillId="2" borderId="31" xfId="0" applyNumberFormat="1" applyFont="1" applyBorder="1" applyProtection="1">
      <protection locked="0"/>
    </xf>
    <xf numFmtId="0" fontId="7" fillId="2" borderId="26" xfId="0" applyNumberFormat="1" applyFont="1" applyBorder="1"/>
    <xf numFmtId="0" fontId="35" fillId="2" borderId="0" xfId="0" applyNumberFormat="1" applyFont="1" applyBorder="1" applyAlignment="1">
      <alignment horizontal="left"/>
    </xf>
    <xf numFmtId="0" fontId="35" fillId="2" borderId="0" xfId="0" applyNumberFormat="1" applyFont="1" applyBorder="1" applyAlignment="1">
      <alignment horizontal="left"/>
    </xf>
    <xf numFmtId="0" fontId="37" fillId="2" borderId="0" xfId="0" applyNumberFormat="1" applyFont="1" applyBorder="1"/>
    <xf numFmtId="0" fontId="38" fillId="2" borderId="0" xfId="0" applyNumberFormat="1" applyFont="1" applyBorder="1"/>
    <xf numFmtId="5" fontId="10" fillId="2" borderId="0" xfId="0" applyNumberFormat="1" applyFont="1" applyBorder="1"/>
    <xf numFmtId="0" fontId="35" fillId="2" borderId="0" xfId="0" applyNumberFormat="1" applyFont="1" applyBorder="1" applyAlignment="1">
      <alignment horizontal="left"/>
    </xf>
    <xf numFmtId="0" fontId="10" fillId="2" borderId="0" xfId="0" applyNumberFormat="1" applyFont="1" applyBorder="1" applyAlignment="1">
      <alignment vertical="top"/>
    </xf>
    <xf numFmtId="5" fontId="1" fillId="2" borderId="0" xfId="0" applyNumberFormat="1" applyFont="1" applyBorder="1" applyAlignment="1">
      <alignment horizontal="right" vertical="top"/>
    </xf>
    <xf numFmtId="0" fontId="1" fillId="2" borderId="0" xfId="0" applyNumberFormat="1" applyFont="1" applyBorder="1" applyAlignment="1">
      <alignment vertical="top"/>
    </xf>
    <xf numFmtId="5" fontId="10" fillId="2" borderId="0" xfId="0" applyNumberFormat="1" applyFont="1" applyBorder="1" applyAlignment="1">
      <alignment vertical="top"/>
    </xf>
    <xf numFmtId="5" fontId="1" fillId="2" borderId="0" xfId="0" applyNumberFormat="1" applyFont="1" applyBorder="1" applyAlignment="1">
      <alignment vertical="top"/>
    </xf>
    <xf numFmtId="37" fontId="5" fillId="2" borderId="0" xfId="0" applyNumberFormat="1" applyFont="1" applyAlignment="1">
      <alignment vertical="top"/>
    </xf>
    <xf numFmtId="0" fontId="1" fillId="2" borderId="0" xfId="0" applyNumberFormat="1" applyFont="1" applyAlignment="1">
      <alignment vertical="top"/>
    </xf>
    <xf numFmtId="0" fontId="5" fillId="2" borderId="0" xfId="0" applyNumberFormat="1" applyFont="1" applyAlignment="1">
      <alignment vertical="top"/>
    </xf>
    <xf numFmtId="0" fontId="22" fillId="2" borderId="0" xfId="0" applyNumberFormat="1" applyFont="1" applyBorder="1" applyAlignment="1">
      <alignment horizontal="left"/>
    </xf>
    <xf numFmtId="0" fontId="33" fillId="2" borderId="0" xfId="0" applyNumberFormat="1" applyFont="1"/>
    <xf numFmtId="0" fontId="35" fillId="2" borderId="0" xfId="0" applyNumberFormat="1" applyFont="1" applyBorder="1" applyAlignment="1">
      <alignment horizontal="left"/>
    </xf>
    <xf numFmtId="0" fontId="20" fillId="2" borderId="0" xfId="0" applyNumberFormat="1" applyFont="1" applyBorder="1" applyAlignment="1">
      <alignment horizontal="center" vertical="center"/>
    </xf>
    <xf numFmtId="5" fontId="10" fillId="2" borderId="17" xfId="0" applyNumberFormat="1" applyFont="1" applyFill="1" applyBorder="1"/>
    <xf numFmtId="5" fontId="10" fillId="2" borderId="0" xfId="0" applyNumberFormat="1" applyFont="1" applyFill="1" applyBorder="1" applyAlignment="1">
      <alignment horizontal="center"/>
    </xf>
    <xf numFmtId="0" fontId="10" fillId="2" borderId="0" xfId="0" applyNumberFormat="1" applyFont="1" applyBorder="1" applyAlignment="1">
      <alignment horizontal="center"/>
    </xf>
    <xf numFmtId="0" fontId="39" fillId="2" borderId="0" xfId="0" applyNumberFormat="1" applyFont="1"/>
    <xf numFmtId="166" fontId="24" fillId="2" borderId="0" xfId="0" applyNumberFormat="1" applyFont="1" applyBorder="1"/>
    <xf numFmtId="5" fontId="10" fillId="2" borderId="0" xfId="0" applyNumberFormat="1" applyFont="1"/>
    <xf numFmtId="166" fontId="39" fillId="2" borderId="0" xfId="0" applyNumberFormat="1" applyFont="1" applyBorder="1"/>
    <xf numFmtId="0" fontId="35" fillId="2" borderId="0" xfId="0" applyNumberFormat="1" applyFont="1" applyBorder="1" applyAlignment="1">
      <alignment horizontal="left"/>
    </xf>
    <xf numFmtId="0" fontId="20" fillId="2" borderId="0" xfId="0" applyNumberFormat="1" applyFont="1" applyBorder="1" applyAlignment="1">
      <alignment horizontal="center" vertical="center"/>
    </xf>
    <xf numFmtId="0" fontId="35" fillId="2" borderId="0" xfId="0" applyNumberFormat="1" applyFont="1" applyBorder="1" applyAlignment="1">
      <alignment horizontal="left"/>
    </xf>
    <xf numFmtId="0" fontId="20" fillId="2" borderId="0" xfId="0" applyNumberFormat="1" applyFont="1" applyBorder="1" applyAlignment="1">
      <alignment horizontal="center" vertical="center"/>
    </xf>
    <xf numFmtId="0" fontId="35" fillId="2" borderId="0" xfId="0" applyNumberFormat="1" applyFont="1" applyBorder="1" applyAlignment="1">
      <alignment horizontal="left"/>
    </xf>
    <xf numFmtId="0" fontId="20" fillId="2" borderId="0" xfId="0" applyNumberFormat="1" applyFont="1" applyBorder="1" applyAlignment="1">
      <alignment horizontal="center" vertical="center"/>
    </xf>
    <xf numFmtId="5" fontId="24" fillId="2" borderId="0" xfId="0" applyNumberFormat="1" applyFont="1"/>
    <xf numFmtId="168" fontId="24" fillId="2" borderId="0" xfId="0" applyNumberFormat="1" applyFont="1"/>
    <xf numFmtId="168" fontId="10" fillId="2" borderId="0" xfId="0" applyNumberFormat="1" applyFont="1"/>
    <xf numFmtId="0" fontId="38" fillId="2" borderId="0" xfId="0" applyNumberFormat="1" applyFont="1"/>
    <xf numFmtId="0" fontId="35" fillId="2" borderId="0" xfId="0" applyNumberFormat="1" applyFont="1" applyBorder="1" applyAlignment="1">
      <alignment horizontal="left"/>
    </xf>
    <xf numFmtId="0" fontId="20" fillId="2" borderId="0" xfId="0" applyNumberFormat="1" applyFont="1" applyBorder="1" applyAlignment="1">
      <alignment horizontal="center" vertical="center"/>
    </xf>
    <xf numFmtId="0" fontId="35" fillId="2" borderId="0" xfId="0" applyNumberFormat="1" applyFont="1" applyBorder="1" applyAlignment="1">
      <alignment horizontal="left"/>
    </xf>
    <xf numFmtId="0" fontId="20" fillId="2" borderId="0" xfId="0" applyNumberFormat="1" applyFont="1" applyBorder="1" applyAlignment="1">
      <alignment horizontal="center" vertical="center"/>
    </xf>
    <xf numFmtId="0" fontId="35" fillId="2" borderId="0" xfId="0" applyNumberFormat="1" applyFont="1" applyBorder="1" applyAlignment="1">
      <alignment horizontal="left"/>
    </xf>
    <xf numFmtId="0" fontId="20" fillId="2" borderId="0" xfId="0" applyNumberFormat="1" applyFont="1" applyBorder="1" applyAlignment="1">
      <alignment horizontal="center" vertical="center"/>
    </xf>
    <xf numFmtId="0" fontId="35" fillId="2" borderId="0" xfId="0" applyNumberFormat="1" applyFont="1" applyBorder="1" applyAlignment="1">
      <alignment horizontal="left"/>
    </xf>
    <xf numFmtId="0" fontId="20" fillId="2" borderId="0" xfId="0" applyNumberFormat="1" applyFont="1" applyBorder="1" applyAlignment="1">
      <alignment horizontal="center" vertical="center"/>
    </xf>
    <xf numFmtId="165" fontId="23" fillId="2" borderId="0" xfId="0" applyNumberFormat="1" applyFont="1" applyAlignment="1">
      <alignment horizontal="center"/>
    </xf>
    <xf numFmtId="0" fontId="20" fillId="2" borderId="0" xfId="0" applyNumberFormat="1" applyFont="1" applyBorder="1" applyAlignment="1">
      <alignment horizontal="center"/>
    </xf>
    <xf numFmtId="0" fontId="20" fillId="2" borderId="20" xfId="0" applyNumberFormat="1" applyFont="1" applyBorder="1" applyAlignment="1">
      <alignment horizontal="center"/>
    </xf>
    <xf numFmtId="0" fontId="22" fillId="2" borderId="7" xfId="0" applyNumberFormat="1" applyFont="1" applyBorder="1" applyAlignment="1">
      <alignment horizontal="center"/>
    </xf>
    <xf numFmtId="0" fontId="22" fillId="2" borderId="8" xfId="0" applyNumberFormat="1" applyFont="1" applyBorder="1" applyAlignment="1">
      <alignment horizontal="center"/>
    </xf>
    <xf numFmtId="0" fontId="22" fillId="2" borderId="9" xfId="0" applyNumberFormat="1" applyFont="1" applyBorder="1" applyAlignment="1">
      <alignment horizontal="center"/>
    </xf>
    <xf numFmtId="165" fontId="36" fillId="2" borderId="26" xfId="0" applyNumberFormat="1" applyFont="1" applyBorder="1" applyAlignment="1">
      <alignment horizontal="center" vertical="center"/>
    </xf>
    <xf numFmtId="0" fontId="20" fillId="2" borderId="0" xfId="0" applyNumberFormat="1" applyFont="1" applyBorder="1" applyAlignment="1">
      <alignment horizontal="center" vertical="top"/>
    </xf>
    <xf numFmtId="0" fontId="20" fillId="2" borderId="20" xfId="0" applyNumberFormat="1" applyFont="1" applyBorder="1" applyAlignment="1">
      <alignment horizontal="center" vertical="top"/>
    </xf>
    <xf numFmtId="0" fontId="34" fillId="2" borderId="21" xfId="0" applyNumberFormat="1" applyFont="1" applyBorder="1" applyAlignment="1">
      <alignment horizontal="center"/>
    </xf>
    <xf numFmtId="0" fontId="34" fillId="2" borderId="22" xfId="0" applyNumberFormat="1" applyFont="1" applyBorder="1" applyAlignment="1">
      <alignment horizontal="center"/>
    </xf>
    <xf numFmtId="0" fontId="35" fillId="2" borderId="0" xfId="0" applyNumberFormat="1" applyFont="1" applyBorder="1" applyAlignment="1">
      <alignment horizontal="left"/>
    </xf>
    <xf numFmtId="0" fontId="20" fillId="2" borderId="0" xfId="0" applyNumberFormat="1" applyFont="1" applyBorder="1" applyAlignment="1">
      <alignment horizontal="center" vertical="center"/>
    </xf>
    <xf numFmtId="0" fontId="20" fillId="2" borderId="32" xfId="0" applyNumberFormat="1" applyFont="1" applyBorder="1" applyAlignment="1">
      <alignment horizontal="center" vertical="center"/>
    </xf>
    <xf numFmtId="167" fontId="36" fillId="2" borderId="26" xfId="0" applyNumberFormat="1" applyFont="1" applyBorder="1" applyAlignment="1">
      <alignment horizontal="center" vertical="center"/>
    </xf>
    <xf numFmtId="167" fontId="38" fillId="2" borderId="2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6"/>
  <sheetViews>
    <sheetView workbookViewId="0">
      <selection activeCell="F56" sqref="F56"/>
    </sheetView>
  </sheetViews>
  <sheetFormatPr defaultColWidth="8.77734375" defaultRowHeight="15"/>
  <cols>
    <col min="1" max="1" width="10.77734375" style="1" customWidth="1"/>
    <col min="2" max="2" width="11.21875" style="1" customWidth="1"/>
    <col min="3" max="3" width="23.109375" style="1" customWidth="1"/>
    <col min="4" max="4" width="12.77734375" style="1" customWidth="1"/>
    <col min="5" max="5" width="3.77734375" style="1" customWidth="1"/>
    <col min="6" max="6" width="12.77734375" style="1" customWidth="1"/>
    <col min="7" max="7" width="3.88671875" style="1" customWidth="1"/>
    <col min="8" max="8" width="12.77734375" style="1" customWidth="1"/>
    <col min="9" max="9" width="3.77734375" style="1" customWidth="1"/>
    <col min="10" max="10" width="12.77734375" style="1" customWidth="1"/>
    <col min="11" max="11" width="3.77734375" style="1" customWidth="1"/>
    <col min="12" max="12" width="12.77734375" style="1" customWidth="1"/>
    <col min="13" max="13" width="3.77734375" style="1" customWidth="1"/>
    <col min="14" max="14" width="12.77734375" style="1" customWidth="1"/>
    <col min="15" max="15" width="3.77734375" style="1" customWidth="1"/>
    <col min="16" max="16" width="12.77734375" style="1" customWidth="1"/>
    <col min="17" max="17" width="8.77734375" style="1" customWidth="1"/>
    <col min="18" max="18" width="8.77734375" style="62"/>
    <col min="19" max="16384" width="8.77734375" style="1"/>
  </cols>
  <sheetData>
    <row r="1" spans="1:254" ht="20.25">
      <c r="A1" s="66" t="s">
        <v>0</v>
      </c>
      <c r="G1" s="61" t="s">
        <v>1</v>
      </c>
      <c r="N1" s="210">
        <v>41670</v>
      </c>
      <c r="O1" s="210"/>
      <c r="P1" s="210"/>
    </row>
    <row r="2" spans="1:254">
      <c r="A2" s="48"/>
      <c r="B2" s="2"/>
      <c r="C2" s="2"/>
      <c r="D2" s="2"/>
      <c r="E2" s="2"/>
      <c r="F2" s="2"/>
      <c r="G2" s="3"/>
      <c r="H2" s="3"/>
      <c r="I2" s="3"/>
      <c r="J2" s="3"/>
      <c r="K2" s="2"/>
      <c r="L2" s="3"/>
      <c r="M2" s="3"/>
      <c r="N2" s="3"/>
      <c r="O2" s="3"/>
      <c r="P2" s="53"/>
    </row>
    <row r="3" spans="1:254" ht="15.75">
      <c r="A3" s="4"/>
      <c r="B3" s="5"/>
      <c r="C3" s="5"/>
      <c r="D3" s="211" t="s">
        <v>2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5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</row>
    <row r="4" spans="1:254" ht="16.149999999999999" customHeight="1">
      <c r="A4" s="6"/>
      <c r="B4" s="6"/>
      <c r="C4" s="6"/>
      <c r="D4" s="78" t="s">
        <v>3</v>
      </c>
      <c r="E4" s="79"/>
      <c r="F4" s="78">
        <v>2014</v>
      </c>
      <c r="G4" s="80"/>
      <c r="H4" s="78">
        <v>2015</v>
      </c>
      <c r="I4" s="80"/>
      <c r="J4" s="78">
        <v>2016</v>
      </c>
      <c r="K4" s="81"/>
      <c r="L4" s="78">
        <v>2017</v>
      </c>
      <c r="M4" s="81"/>
      <c r="N4" s="78">
        <v>2018</v>
      </c>
      <c r="O4" s="81"/>
      <c r="P4" s="78">
        <v>2019</v>
      </c>
      <c r="Q4" s="5"/>
      <c r="R4" s="6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pans="1:254" ht="15.75">
      <c r="A5" s="60" t="s">
        <v>4</v>
      </c>
      <c r="R5" s="63" t="s">
        <v>5</v>
      </c>
    </row>
    <row r="6" spans="1:254" ht="16.149999999999999" customHeight="1">
      <c r="A6" s="2" t="s">
        <v>37</v>
      </c>
      <c r="B6" s="2"/>
      <c r="C6" s="2"/>
      <c r="D6" s="7">
        <f>SUM(F6+H6+J6+L6+N6+P6)</f>
        <v>1206000</v>
      </c>
      <c r="E6" s="55"/>
      <c r="F6" s="9">
        <v>1206000</v>
      </c>
      <c r="G6" s="9"/>
      <c r="H6" s="7">
        <v>0</v>
      </c>
      <c r="I6" s="2"/>
      <c r="J6" s="7">
        <v>0</v>
      </c>
      <c r="K6" s="2"/>
      <c r="L6" s="7">
        <v>0</v>
      </c>
      <c r="M6" s="2"/>
      <c r="N6" s="7">
        <v>0</v>
      </c>
      <c r="O6" s="9"/>
      <c r="P6" s="7">
        <v>0</v>
      </c>
      <c r="Q6" s="10"/>
      <c r="R6" s="11" t="s">
        <v>6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</row>
    <row r="7" spans="1:254" ht="16.149999999999999" customHeight="1">
      <c r="A7" s="2" t="s">
        <v>38</v>
      </c>
      <c r="B7" s="2"/>
      <c r="C7" s="2"/>
      <c r="D7" s="7">
        <f>SUM(F7+H7+J7+L7+N7+P7)</f>
        <v>0</v>
      </c>
      <c r="E7" s="55"/>
      <c r="F7" s="9">
        <v>0</v>
      </c>
      <c r="G7" s="9"/>
      <c r="H7" s="7">
        <v>0</v>
      </c>
      <c r="I7" s="2"/>
      <c r="J7" s="7">
        <v>0</v>
      </c>
      <c r="K7" s="2"/>
      <c r="L7" s="7">
        <v>0</v>
      </c>
      <c r="M7" s="2"/>
      <c r="N7" s="7">
        <v>0</v>
      </c>
      <c r="O7" s="9"/>
      <c r="P7" s="7">
        <v>0</v>
      </c>
      <c r="Q7" s="10"/>
      <c r="R7" s="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</row>
    <row r="8" spans="1:254" ht="16.149999999999999" customHeight="1">
      <c r="A8" s="2" t="s">
        <v>39</v>
      </c>
      <c r="B8" s="2"/>
      <c r="C8" s="13"/>
      <c r="D8" s="7">
        <f>SUM(F8+H8+J8+L8+N8+P8)</f>
        <v>6441400</v>
      </c>
      <c r="E8" s="2"/>
      <c r="F8" s="9">
        <v>6441400</v>
      </c>
      <c r="G8" s="9"/>
      <c r="H8" s="7">
        <v>0</v>
      </c>
      <c r="I8" s="2"/>
      <c r="J8" s="7">
        <v>0</v>
      </c>
      <c r="K8" s="2"/>
      <c r="L8" s="7">
        <v>0</v>
      </c>
      <c r="M8" s="2"/>
      <c r="N8" s="7">
        <v>0</v>
      </c>
      <c r="O8" s="9"/>
      <c r="P8" s="7">
        <v>0</v>
      </c>
      <c r="Q8" s="10"/>
      <c r="R8" s="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</row>
    <row r="9" spans="1:254" ht="16.149999999999999" customHeight="1">
      <c r="A9" s="2" t="s">
        <v>40</v>
      </c>
      <c r="B9" s="2"/>
      <c r="C9" s="13"/>
      <c r="D9" s="7">
        <f>SUM(F9+H9+J9+L9+N9+P9)</f>
        <v>0</v>
      </c>
      <c r="E9" s="2"/>
      <c r="F9" s="9">
        <v>0</v>
      </c>
      <c r="G9" s="9"/>
      <c r="H9" s="7">
        <v>0</v>
      </c>
      <c r="I9" s="2"/>
      <c r="J9" s="7">
        <v>0</v>
      </c>
      <c r="K9" s="2"/>
      <c r="L9" s="7">
        <v>0</v>
      </c>
      <c r="M9" s="2"/>
      <c r="N9" s="7">
        <v>0</v>
      </c>
      <c r="O9" s="9"/>
      <c r="P9" s="7">
        <v>0</v>
      </c>
      <c r="Q9" s="10"/>
      <c r="R9" s="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</row>
    <row r="10" spans="1:254" ht="16.149999999999999" customHeight="1">
      <c r="A10" s="2" t="s">
        <v>35</v>
      </c>
      <c r="B10" s="2"/>
      <c r="C10" s="2"/>
      <c r="D10" s="7">
        <f>SUM(F10+H10+J10+L10+N10+P10)</f>
        <v>3000000</v>
      </c>
      <c r="E10" s="2"/>
      <c r="F10" s="9">
        <v>1500000</v>
      </c>
      <c r="H10" s="9">
        <v>1500000</v>
      </c>
      <c r="I10" s="2"/>
      <c r="J10" s="9">
        <v>0</v>
      </c>
      <c r="K10" s="2"/>
      <c r="L10" s="9">
        <v>0</v>
      </c>
      <c r="M10" s="2"/>
      <c r="N10" s="9">
        <v>0</v>
      </c>
      <c r="O10" s="2"/>
      <c r="P10" s="9">
        <v>0</v>
      </c>
      <c r="Q10" s="10"/>
      <c r="R10" s="11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</row>
    <row r="11" spans="1:254" ht="16.149999999999999" customHeight="1" thickBot="1">
      <c r="A11" s="26" t="s">
        <v>68</v>
      </c>
      <c r="B11" s="2"/>
      <c r="C11" s="2"/>
      <c r="D11" s="14">
        <f>SUM(D6:D10)</f>
        <v>10647400</v>
      </c>
      <c r="E11" s="2"/>
      <c r="F11" s="14">
        <f>SUM(F6:F10)</f>
        <v>9147400</v>
      </c>
      <c r="G11" s="12"/>
      <c r="H11" s="15">
        <f>SUM(H6:H10)</f>
        <v>1500000</v>
      </c>
      <c r="I11" s="12"/>
      <c r="J11" s="15">
        <f>SUM(J6:J10)</f>
        <v>0</v>
      </c>
      <c r="K11" s="12"/>
      <c r="L11" s="15">
        <f>SUM(L6:L10)</f>
        <v>0</v>
      </c>
      <c r="M11" s="12"/>
      <c r="N11" s="15">
        <f>SUM(N6:N10)</f>
        <v>0</v>
      </c>
      <c r="O11" s="2"/>
      <c r="P11" s="15">
        <f>SUM(P6:P10)</f>
        <v>0</v>
      </c>
      <c r="Q11" s="10"/>
      <c r="R11" s="2" t="s">
        <v>26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</row>
    <row r="12" spans="1:254" ht="15.75" thickTop="1">
      <c r="A12" s="2"/>
      <c r="B12" s="2"/>
      <c r="C12" s="2"/>
      <c r="D12" s="7"/>
      <c r="E12" s="2"/>
      <c r="F12" s="16"/>
      <c r="G12" s="12"/>
      <c r="H12" s="2"/>
      <c r="I12" s="9"/>
      <c r="J12" s="2"/>
      <c r="K12" s="2"/>
      <c r="L12" s="2"/>
      <c r="M12" s="2"/>
      <c r="N12" s="2"/>
      <c r="O12" s="2"/>
      <c r="P12" s="2"/>
      <c r="Q12" s="12"/>
      <c r="R12" s="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</row>
    <row r="13" spans="1:254" ht="15.75" thickBot="1">
      <c r="A13" s="26" t="s">
        <v>69</v>
      </c>
      <c r="B13" s="2"/>
      <c r="C13" s="2"/>
      <c r="D13" s="73">
        <f>F11/F13</f>
        <v>0.28797103730521012</v>
      </c>
      <c r="E13" s="2"/>
      <c r="F13" s="74">
        <v>31765000</v>
      </c>
      <c r="G13" s="12"/>
      <c r="H13" s="17"/>
      <c r="I13" s="17"/>
      <c r="J13" s="2"/>
      <c r="K13" s="2"/>
      <c r="L13" s="2"/>
      <c r="M13" s="2"/>
      <c r="N13" s="2"/>
      <c r="O13" s="2"/>
      <c r="P13" s="2"/>
      <c r="Q13" s="12"/>
      <c r="R13" s="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</row>
    <row r="14" spans="1:254" ht="15.75" thickTop="1">
      <c r="A14" s="2"/>
      <c r="B14" s="2"/>
      <c r="C14" s="2"/>
      <c r="D14" s="2"/>
      <c r="E14" s="2"/>
      <c r="G14" s="2"/>
      <c r="H14" s="2"/>
      <c r="I14" s="13"/>
      <c r="J14" s="2"/>
      <c r="K14" s="2"/>
      <c r="L14" s="2"/>
      <c r="M14" s="2"/>
      <c r="N14" s="2"/>
      <c r="O14" s="2"/>
      <c r="P14" s="2"/>
      <c r="Q14" s="12"/>
      <c r="R14" s="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>
      <c r="A15" s="2"/>
      <c r="B15" s="2"/>
      <c r="C15" s="2"/>
      <c r="D15" s="7"/>
      <c r="E15" s="2"/>
      <c r="F15" s="2"/>
      <c r="G15" s="2"/>
      <c r="H15" s="2"/>
      <c r="I15" s="13"/>
      <c r="J15" s="2"/>
      <c r="K15" s="2"/>
      <c r="L15" s="2"/>
      <c r="M15" s="2"/>
      <c r="N15" s="2"/>
      <c r="O15" s="2"/>
      <c r="P15" s="2"/>
      <c r="Q15" s="12"/>
      <c r="R15" s="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6.149999999999999" customHeight="1">
      <c r="A16" s="2"/>
      <c r="B16" s="2"/>
      <c r="C16" s="2"/>
      <c r="D16" s="7"/>
      <c r="E16" s="55"/>
      <c r="F16" s="7"/>
      <c r="G16" s="9"/>
      <c r="H16" s="7"/>
      <c r="I16" s="2"/>
      <c r="J16" s="7"/>
      <c r="K16" s="2"/>
      <c r="L16" s="7"/>
      <c r="M16" s="2"/>
      <c r="N16" s="7"/>
      <c r="O16" s="9"/>
      <c r="P16" s="7"/>
      <c r="Q16" s="10"/>
      <c r="R16" s="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75">
      <c r="A17" s="6"/>
      <c r="B17" s="6"/>
      <c r="C17" s="6"/>
      <c r="D17" s="212" t="s">
        <v>7</v>
      </c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5"/>
      <c r="R17" s="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ht="16.899999999999999" customHeight="1">
      <c r="A18" s="6"/>
      <c r="B18" s="6"/>
      <c r="C18" s="6"/>
      <c r="D18" s="82" t="s">
        <v>3</v>
      </c>
      <c r="E18" s="83"/>
      <c r="F18" s="82">
        <v>2014</v>
      </c>
      <c r="G18" s="84"/>
      <c r="H18" s="82">
        <v>2015</v>
      </c>
      <c r="I18" s="84"/>
      <c r="J18" s="82">
        <v>2016</v>
      </c>
      <c r="K18" s="85"/>
      <c r="L18" s="82">
        <v>2017</v>
      </c>
      <c r="M18" s="85"/>
      <c r="N18" s="82">
        <v>2018</v>
      </c>
      <c r="O18" s="85"/>
      <c r="P18" s="82">
        <v>2019</v>
      </c>
      <c r="Q18" s="5"/>
      <c r="R18" s="6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pans="1:254" ht="15.75">
      <c r="A19" s="60" t="s">
        <v>8</v>
      </c>
    </row>
    <row r="20" spans="1:254">
      <c r="A20" s="2" t="s">
        <v>36</v>
      </c>
      <c r="B20" s="2"/>
      <c r="C20" s="2"/>
      <c r="D20" s="9">
        <f>F20</f>
        <v>2533091</v>
      </c>
      <c r="E20" s="2"/>
      <c r="F20" s="9">
        <v>2533091</v>
      </c>
      <c r="G20" s="2"/>
      <c r="H20" s="7">
        <v>0</v>
      </c>
      <c r="I20" s="12"/>
      <c r="J20" s="7">
        <v>0</v>
      </c>
      <c r="K20" s="12"/>
      <c r="L20" s="7">
        <v>0</v>
      </c>
      <c r="M20" s="12"/>
      <c r="N20" s="7">
        <v>0</v>
      </c>
      <c r="O20" s="12"/>
      <c r="P20" s="7">
        <v>0</v>
      </c>
      <c r="Q20" s="12"/>
      <c r="R20" s="11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>
      <c r="A21" s="2" t="s">
        <v>43</v>
      </c>
      <c r="B21" s="2"/>
      <c r="C21" s="2"/>
      <c r="D21" s="9">
        <v>0</v>
      </c>
      <c r="E21" s="2"/>
      <c r="F21" s="9">
        <v>0</v>
      </c>
      <c r="G21" s="2"/>
      <c r="H21" s="7">
        <v>0</v>
      </c>
      <c r="I21" s="12"/>
      <c r="J21" s="7">
        <v>0</v>
      </c>
      <c r="K21" s="12"/>
      <c r="L21" s="7">
        <v>0</v>
      </c>
      <c r="M21" s="12"/>
      <c r="N21" s="7">
        <v>0</v>
      </c>
      <c r="O21" s="12"/>
      <c r="P21" s="7">
        <v>0</v>
      </c>
      <c r="Q21" s="12"/>
      <c r="R21" s="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spans="1:254">
      <c r="A22" s="2"/>
      <c r="B22" s="2"/>
      <c r="C22" s="2"/>
      <c r="D22" s="9"/>
      <c r="E22" s="2"/>
      <c r="F22" s="9"/>
      <c r="G22" s="2"/>
      <c r="H22" s="7"/>
      <c r="I22" s="12"/>
      <c r="J22" s="7"/>
      <c r="K22" s="12"/>
      <c r="L22" s="7"/>
      <c r="M22" s="12"/>
      <c r="N22" s="7"/>
      <c r="O22" s="12"/>
      <c r="P22" s="7"/>
      <c r="Q22" s="12"/>
      <c r="R22" s="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</row>
    <row r="23" spans="1:254">
      <c r="A23" s="26" t="s">
        <v>44</v>
      </c>
      <c r="B23" s="2"/>
      <c r="C23" s="2"/>
      <c r="D23" s="9"/>
      <c r="E23" s="2"/>
      <c r="F23" s="9"/>
      <c r="G23" s="2"/>
      <c r="H23" s="7"/>
      <c r="I23" s="2"/>
      <c r="J23" s="7"/>
      <c r="K23" s="2"/>
      <c r="L23" s="7"/>
      <c r="M23" s="2"/>
      <c r="N23" s="7"/>
      <c r="O23" s="9"/>
      <c r="P23" s="7"/>
      <c r="Q23" s="12"/>
      <c r="R23" s="2" t="s">
        <v>23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</row>
    <row r="24" spans="1:254">
      <c r="A24" s="2" t="s">
        <v>45</v>
      </c>
      <c r="B24" s="2"/>
      <c r="C24" s="12"/>
      <c r="D24" s="9">
        <v>4647750</v>
      </c>
      <c r="E24" s="55"/>
      <c r="F24" s="9">
        <v>4647750</v>
      </c>
      <c r="G24" s="55"/>
      <c r="H24" s="9">
        <v>0</v>
      </c>
      <c r="I24" s="55"/>
      <c r="J24" s="9">
        <v>0</v>
      </c>
      <c r="K24" s="55"/>
      <c r="L24" s="7">
        <v>0</v>
      </c>
      <c r="M24" s="55"/>
      <c r="N24" s="7">
        <v>0</v>
      </c>
      <c r="O24" s="55"/>
      <c r="P24" s="7">
        <v>0</v>
      </c>
      <c r="Q24" s="10"/>
      <c r="R24" s="2" t="s">
        <v>9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>
      <c r="A25" s="2" t="s">
        <v>46</v>
      </c>
      <c r="B25" s="2"/>
      <c r="C25" s="13"/>
      <c r="D25" s="9">
        <f>F8</f>
        <v>6441400</v>
      </c>
      <c r="E25" s="9"/>
      <c r="F25" s="9">
        <v>6441400</v>
      </c>
      <c r="G25" s="55"/>
      <c r="H25" s="9">
        <v>0</v>
      </c>
      <c r="I25" s="55"/>
      <c r="J25" s="7">
        <v>0</v>
      </c>
      <c r="K25" s="55"/>
      <c r="L25" s="7">
        <v>0</v>
      </c>
      <c r="M25" s="55"/>
      <c r="N25" s="9">
        <v>0</v>
      </c>
      <c r="O25" s="2"/>
      <c r="P25" s="9">
        <v>0</v>
      </c>
      <c r="Q25" s="10"/>
      <c r="R25" s="2" t="s">
        <v>22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>
      <c r="A26" s="2" t="s">
        <v>47</v>
      </c>
      <c r="B26" s="2"/>
      <c r="C26" s="2"/>
      <c r="D26" s="18">
        <f>SUM(D24:D25)</f>
        <v>11089150</v>
      </c>
      <c r="E26" s="55"/>
      <c r="F26" s="18">
        <f>SUM(F24:F25)</f>
        <v>11089150</v>
      </c>
      <c r="G26" s="2"/>
      <c r="H26" s="18">
        <f>SUM(H24:H25)</f>
        <v>0</v>
      </c>
      <c r="I26" s="13"/>
      <c r="J26" s="18">
        <f>SUM(J24:J25)</f>
        <v>0</v>
      </c>
      <c r="K26" s="2"/>
      <c r="L26" s="18">
        <f>SUM(L24:L25)</f>
        <v>0</v>
      </c>
      <c r="M26" s="2"/>
      <c r="N26" s="18">
        <f>SUM(N24:N25)</f>
        <v>0</v>
      </c>
      <c r="O26" s="2"/>
      <c r="P26" s="18">
        <f>SUM(P24:P25)</f>
        <v>0</v>
      </c>
      <c r="Q26" s="10"/>
      <c r="R26" s="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>
      <c r="A27" s="2" t="s">
        <v>48</v>
      </c>
      <c r="B27" s="2"/>
      <c r="C27" s="50"/>
      <c r="D27" s="19">
        <f>D10</f>
        <v>3000000</v>
      </c>
      <c r="E27" s="2"/>
      <c r="F27" s="9">
        <v>750000</v>
      </c>
      <c r="G27" s="2"/>
      <c r="H27" s="9">
        <f>750000+750000</f>
        <v>1500000</v>
      </c>
      <c r="I27" s="2"/>
      <c r="J27" s="9">
        <v>750000</v>
      </c>
      <c r="K27" s="2"/>
      <c r="L27" s="9">
        <v>0</v>
      </c>
      <c r="M27" s="2"/>
      <c r="N27" s="9">
        <v>0</v>
      </c>
      <c r="O27" s="2"/>
      <c r="P27" s="9">
        <v>0</v>
      </c>
      <c r="Q27" s="10"/>
      <c r="R27" s="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75" thickBot="1">
      <c r="A28" s="26" t="s">
        <v>55</v>
      </c>
      <c r="B28" s="2"/>
      <c r="C28" s="2"/>
      <c r="D28" s="58">
        <f>SUM(D20+D26+D27)</f>
        <v>16622241</v>
      </c>
      <c r="E28" s="2"/>
      <c r="F28" s="58">
        <f>SUM(F20+F26+F27)</f>
        <v>14372241</v>
      </c>
      <c r="G28" s="12"/>
      <c r="H28" s="58">
        <f>SUM(H20+H26+H27)</f>
        <v>1500000</v>
      </c>
      <c r="I28" s="12"/>
      <c r="J28" s="58">
        <f>SUM(J20+J26+J27)</f>
        <v>750000</v>
      </c>
      <c r="K28" s="12"/>
      <c r="L28" s="58">
        <f>SUM(L20+L26+L27)</f>
        <v>0</v>
      </c>
      <c r="M28" s="12"/>
      <c r="N28" s="58">
        <f>SUM(N20+N26+N27)</f>
        <v>0</v>
      </c>
      <c r="O28" s="2"/>
      <c r="P28" s="58">
        <f>SUM(P20+P26+P27)</f>
        <v>0</v>
      </c>
      <c r="Q28" s="10"/>
      <c r="R28" s="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75" thickTop="1">
      <c r="A29" s="2"/>
      <c r="B29" s="2"/>
      <c r="D29" s="2"/>
      <c r="E29" s="2"/>
      <c r="F29" s="20"/>
      <c r="G29" s="12"/>
      <c r="H29" s="57"/>
      <c r="I29" s="12"/>
      <c r="J29" s="57"/>
      <c r="K29" s="12"/>
      <c r="L29" s="57"/>
      <c r="M29" s="12"/>
      <c r="N29" s="57"/>
      <c r="O29" s="2"/>
      <c r="P29" s="57"/>
      <c r="Q29" s="11"/>
      <c r="R29" s="11"/>
      <c r="S29" s="11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>
      <c r="A30" s="2" t="s">
        <v>56</v>
      </c>
      <c r="B30" s="2"/>
      <c r="C30" s="49"/>
      <c r="D30" s="2"/>
      <c r="E30" s="2"/>
      <c r="F30" s="57">
        <v>31765000</v>
      </c>
      <c r="G30" s="12"/>
      <c r="H30" s="57"/>
      <c r="I30" s="12"/>
      <c r="J30" s="57"/>
      <c r="K30" s="12"/>
      <c r="L30" s="57"/>
      <c r="M30" s="12"/>
      <c r="N30" s="57"/>
      <c r="O30" s="2"/>
      <c r="P30" s="57"/>
      <c r="Q30" s="11"/>
      <c r="R30" s="56" t="s">
        <v>29</v>
      </c>
      <c r="S30" s="11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75" thickBot="1">
      <c r="A31" s="2" t="s">
        <v>57</v>
      </c>
      <c r="B31" s="2"/>
      <c r="C31" s="49"/>
      <c r="D31" s="2"/>
      <c r="E31" s="2"/>
      <c r="F31" s="59">
        <v>2415000</v>
      </c>
      <c r="G31" s="12"/>
      <c r="H31" s="57"/>
      <c r="I31" s="12"/>
      <c r="J31" s="57"/>
      <c r="K31" s="12"/>
      <c r="L31" s="57"/>
      <c r="M31" s="12"/>
      <c r="N31" s="57"/>
      <c r="O31" s="2"/>
      <c r="P31" s="57"/>
      <c r="Q31" s="23"/>
      <c r="R31" s="23" t="s">
        <v>31</v>
      </c>
      <c r="S31" s="23"/>
    </row>
    <row r="32" spans="1:254" ht="15.75" thickTop="1">
      <c r="A32" s="26" t="s">
        <v>71</v>
      </c>
      <c r="B32" s="2"/>
      <c r="C32" s="49"/>
      <c r="D32" s="2"/>
      <c r="E32" s="2"/>
      <c r="F32" s="77">
        <f>SUM(F30:F31)</f>
        <v>34180000</v>
      </c>
      <c r="G32" s="12"/>
      <c r="H32" s="57"/>
      <c r="I32" s="12"/>
      <c r="J32" s="57"/>
      <c r="K32" s="12"/>
      <c r="L32" s="57"/>
      <c r="M32" s="12"/>
      <c r="N32" s="57"/>
      <c r="O32" s="2"/>
      <c r="P32" s="57"/>
      <c r="Q32" s="23"/>
      <c r="R32" s="64" t="s">
        <v>54</v>
      </c>
      <c r="S32" s="23"/>
    </row>
    <row r="33" spans="1:20">
      <c r="A33" s="21"/>
      <c r="B33" s="21"/>
      <c r="C33" s="21"/>
      <c r="D33" s="21"/>
      <c r="E33" s="21"/>
      <c r="F33" s="22"/>
      <c r="H33" s="2"/>
      <c r="I33" s="2"/>
      <c r="J33" s="2"/>
      <c r="K33" s="2"/>
      <c r="L33" s="2"/>
      <c r="M33" s="2"/>
      <c r="N33" s="2"/>
      <c r="O33" s="2"/>
      <c r="P33" s="2"/>
      <c r="Q33" s="23"/>
      <c r="R33" s="23" t="s">
        <v>28</v>
      </c>
      <c r="S33" s="23"/>
    </row>
    <row r="34" spans="1:20" ht="15.75" thickBot="1">
      <c r="A34" s="29" t="s">
        <v>58</v>
      </c>
      <c r="B34" s="2"/>
      <c r="C34" s="2"/>
      <c r="D34" s="2"/>
      <c r="E34" s="2"/>
      <c r="F34" s="73">
        <f>F28/F30</f>
        <v>0.45245524948843069</v>
      </c>
      <c r="H34" s="47"/>
      <c r="I34" s="12"/>
      <c r="J34" s="12"/>
      <c r="K34" s="12"/>
      <c r="L34" s="12"/>
      <c r="M34" s="12"/>
      <c r="N34" s="12"/>
      <c r="O34" s="12"/>
      <c r="P34" s="12"/>
      <c r="Q34" s="23"/>
      <c r="R34" s="23" t="s">
        <v>41</v>
      </c>
      <c r="S34" s="23"/>
    </row>
    <row r="35" spans="1:20" ht="16.5" thickTop="1">
      <c r="A35" s="29"/>
      <c r="B35" s="2"/>
      <c r="C35" s="2"/>
      <c r="D35" s="2"/>
      <c r="E35" s="2"/>
      <c r="F35" s="70"/>
      <c r="G35" s="12"/>
      <c r="H35" s="213" t="s">
        <v>66</v>
      </c>
      <c r="I35" s="214"/>
      <c r="J35" s="214"/>
      <c r="K35" s="214"/>
      <c r="L35" s="214"/>
      <c r="M35" s="214"/>
      <c r="N35" s="214"/>
      <c r="O35" s="214"/>
      <c r="P35" s="215"/>
      <c r="Q35" s="23"/>
      <c r="R35" s="23" t="s">
        <v>32</v>
      </c>
      <c r="S35" s="23"/>
    </row>
    <row r="36" spans="1:20">
      <c r="A36" s="2"/>
      <c r="B36" s="2"/>
      <c r="C36" s="2"/>
      <c r="D36" s="2"/>
      <c r="E36" s="2"/>
      <c r="F36" s="2"/>
      <c r="G36" s="12"/>
      <c r="H36" s="24" t="s">
        <v>64</v>
      </c>
      <c r="I36" s="2"/>
      <c r="J36" s="2"/>
      <c r="K36" s="2"/>
      <c r="L36" s="2"/>
      <c r="M36" s="2"/>
      <c r="N36" s="2"/>
      <c r="O36" s="2"/>
      <c r="P36" s="25"/>
      <c r="Q36" s="23"/>
      <c r="R36" s="65" t="s">
        <v>42</v>
      </c>
      <c r="S36" s="23"/>
    </row>
    <row r="37" spans="1:20">
      <c r="A37" s="26" t="s">
        <v>49</v>
      </c>
      <c r="B37" s="2"/>
      <c r="C37" s="2"/>
      <c r="D37" s="2"/>
      <c r="E37" s="55"/>
      <c r="F37" s="2"/>
      <c r="G37" s="20"/>
      <c r="H37" s="27" t="s">
        <v>24</v>
      </c>
      <c r="I37" s="2"/>
      <c r="J37" s="2"/>
      <c r="K37" s="2"/>
      <c r="L37" s="2"/>
      <c r="M37" s="2"/>
      <c r="N37" s="2"/>
      <c r="O37" s="2"/>
      <c r="P37" s="25"/>
      <c r="Q37" s="23"/>
      <c r="R37" s="23" t="s">
        <v>33</v>
      </c>
      <c r="S37" s="23"/>
    </row>
    <row r="38" spans="1:20" ht="15.75" thickBot="1">
      <c r="A38" s="2" t="s">
        <v>50</v>
      </c>
      <c r="B38" s="2"/>
      <c r="C38" s="2"/>
      <c r="D38" s="28">
        <f>D24</f>
        <v>4647750</v>
      </c>
      <c r="E38" s="55"/>
      <c r="F38" s="68" t="s">
        <v>67</v>
      </c>
      <c r="G38" s="20"/>
      <c r="H38" s="27" t="s">
        <v>25</v>
      </c>
      <c r="I38" s="2"/>
      <c r="J38" s="2"/>
      <c r="K38" s="2"/>
      <c r="L38" s="2"/>
      <c r="M38" s="2"/>
      <c r="N38" s="2"/>
      <c r="O38" s="2"/>
      <c r="P38" s="25"/>
      <c r="R38" s="23" t="s">
        <v>52</v>
      </c>
    </row>
    <row r="39" spans="1:20" ht="15.75" thickTop="1">
      <c r="A39" s="2" t="s">
        <v>10</v>
      </c>
      <c r="B39" s="2"/>
      <c r="C39" s="29"/>
      <c r="D39" s="30"/>
      <c r="E39" s="12"/>
      <c r="F39" s="67">
        <f>D38/32780333</f>
        <v>0.14178470975264346</v>
      </c>
      <c r="G39" s="69"/>
      <c r="H39" s="24" t="s">
        <v>65</v>
      </c>
      <c r="I39" s="2"/>
      <c r="J39" s="2"/>
      <c r="K39" s="2"/>
      <c r="L39" s="2"/>
      <c r="M39" s="2"/>
      <c r="N39" s="2"/>
      <c r="O39" s="2"/>
      <c r="P39" s="25"/>
      <c r="R39" s="23" t="s">
        <v>53</v>
      </c>
    </row>
    <row r="40" spans="1:20">
      <c r="A40" s="2" t="s">
        <v>51</v>
      </c>
      <c r="B40" s="12"/>
      <c r="C40" s="12"/>
      <c r="D40" s="12"/>
      <c r="E40" s="12"/>
      <c r="F40" s="67">
        <f>(+D38+D27)/32780333</f>
        <v>0.23330299908789823</v>
      </c>
      <c r="G40" s="31"/>
      <c r="H40" s="27" t="s">
        <v>11</v>
      </c>
      <c r="I40" s="2"/>
      <c r="J40" s="2"/>
      <c r="K40" s="2"/>
      <c r="L40" s="2"/>
      <c r="M40" s="2"/>
      <c r="N40" s="2"/>
      <c r="O40" s="2"/>
      <c r="P40" s="25"/>
      <c r="R40" s="23" t="s">
        <v>63</v>
      </c>
    </row>
    <row r="41" spans="1:20">
      <c r="A41" s="26" t="s">
        <v>70</v>
      </c>
      <c r="B41" s="2"/>
      <c r="C41" s="2"/>
      <c r="D41" s="2"/>
      <c r="E41" s="2"/>
      <c r="F41" s="76">
        <v>0.5</v>
      </c>
      <c r="G41" s="31"/>
      <c r="H41" s="24" t="s">
        <v>12</v>
      </c>
      <c r="I41" s="2"/>
      <c r="J41" s="2"/>
      <c r="K41" s="2"/>
      <c r="L41" s="2"/>
      <c r="M41" s="2"/>
      <c r="N41" s="2"/>
      <c r="O41" s="2"/>
      <c r="P41" s="25"/>
      <c r="R41" s="23" t="s">
        <v>34</v>
      </c>
    </row>
    <row r="42" spans="1:20">
      <c r="A42" s="26"/>
      <c r="B42" s="2"/>
      <c r="C42" s="2"/>
      <c r="D42" s="2"/>
      <c r="E42" s="2"/>
      <c r="F42" s="67"/>
      <c r="G42" s="31"/>
      <c r="H42" s="27" t="s">
        <v>13</v>
      </c>
      <c r="I42" s="2"/>
      <c r="J42" s="2"/>
      <c r="K42" s="2"/>
      <c r="L42" s="2"/>
      <c r="M42" s="2"/>
      <c r="N42" s="2"/>
      <c r="O42" s="2"/>
      <c r="P42" s="25"/>
      <c r="R42" s="23" t="s">
        <v>30</v>
      </c>
    </row>
    <row r="43" spans="1:20" ht="15.75">
      <c r="A43" s="2"/>
      <c r="B43" s="2"/>
      <c r="C43" s="51"/>
      <c r="D43" s="2"/>
      <c r="E43" s="2"/>
      <c r="F43" s="12"/>
      <c r="G43" s="31"/>
      <c r="H43" s="27" t="s">
        <v>15</v>
      </c>
      <c r="I43" s="2"/>
      <c r="J43" s="2"/>
      <c r="K43" s="2"/>
      <c r="L43" s="2"/>
      <c r="M43" s="2"/>
      <c r="N43" s="2"/>
      <c r="O43" s="2"/>
      <c r="P43" s="25"/>
      <c r="R43" s="1"/>
      <c r="T43" s="23"/>
    </row>
    <row r="44" spans="1:20" ht="15.75">
      <c r="A44" s="60" t="s">
        <v>14</v>
      </c>
      <c r="F44" s="32"/>
      <c r="G44" s="2"/>
      <c r="H44" s="27" t="s">
        <v>17</v>
      </c>
      <c r="I44" s="12"/>
      <c r="J44" s="2"/>
      <c r="K44" s="2"/>
      <c r="L44" s="2"/>
      <c r="M44" s="2"/>
      <c r="N44" s="2"/>
      <c r="O44" s="2"/>
      <c r="P44" s="25"/>
      <c r="R44" s="1"/>
      <c r="T44" s="23"/>
    </row>
    <row r="45" spans="1:20">
      <c r="A45" s="26" t="s">
        <v>16</v>
      </c>
      <c r="B45" s="12"/>
      <c r="C45" s="12"/>
      <c r="D45" s="12"/>
      <c r="E45" s="12"/>
      <c r="F45" s="33"/>
      <c r="H45" s="27" t="s">
        <v>18</v>
      </c>
      <c r="I45" s="35"/>
      <c r="J45" s="12"/>
      <c r="K45" s="12"/>
      <c r="L45" s="12"/>
      <c r="M45" s="12"/>
      <c r="N45" s="12"/>
      <c r="O45" s="12"/>
      <c r="P45" s="34"/>
      <c r="T45" s="23"/>
    </row>
    <row r="46" spans="1:20">
      <c r="A46" s="2" t="s">
        <v>59</v>
      </c>
      <c r="B46" s="2"/>
      <c r="C46" s="2"/>
      <c r="D46" s="2"/>
      <c r="E46" s="26"/>
      <c r="F46" s="71">
        <v>6.7299999999999999E-2</v>
      </c>
      <c r="G46" s="12"/>
      <c r="H46" s="27" t="s">
        <v>19</v>
      </c>
      <c r="I46" s="2"/>
      <c r="J46" s="35"/>
      <c r="K46" s="35"/>
      <c r="L46" s="35"/>
      <c r="M46" s="35"/>
      <c r="N46" s="35"/>
      <c r="O46" s="35"/>
      <c r="P46" s="36"/>
      <c r="T46" s="23"/>
    </row>
    <row r="47" spans="1:20">
      <c r="A47" s="2" t="s">
        <v>60</v>
      </c>
      <c r="B47" s="2"/>
      <c r="C47" s="2"/>
      <c r="D47" s="2"/>
      <c r="E47" s="26"/>
      <c r="F47" s="71">
        <v>3.5200000000000002E-2</v>
      </c>
      <c r="G47" s="12"/>
      <c r="H47" s="27" t="s">
        <v>20</v>
      </c>
      <c r="I47" s="2"/>
      <c r="J47" s="2"/>
      <c r="K47" s="2"/>
      <c r="L47" s="9"/>
      <c r="M47" s="2"/>
      <c r="N47" s="2"/>
      <c r="O47" s="2"/>
      <c r="P47" s="25"/>
      <c r="T47" s="23"/>
    </row>
    <row r="48" spans="1:20" ht="15.75" thickBot="1">
      <c r="A48" s="26" t="s">
        <v>61</v>
      </c>
      <c r="B48" s="2"/>
      <c r="C48" s="2"/>
      <c r="D48" s="2"/>
      <c r="E48" s="2"/>
      <c r="F48" s="72">
        <f>SUM(F46:F47)</f>
        <v>0.10250000000000001</v>
      </c>
      <c r="G48" s="12"/>
      <c r="H48" s="27" t="s">
        <v>21</v>
      </c>
      <c r="I48" s="2"/>
      <c r="J48" s="2"/>
      <c r="K48" s="2"/>
      <c r="L48" s="3"/>
      <c r="M48" s="2"/>
      <c r="N48" s="2"/>
      <c r="O48" s="2"/>
      <c r="P48" s="25"/>
      <c r="T48" s="23"/>
    </row>
    <row r="49" spans="1:20" ht="15.75" thickTop="1">
      <c r="A49" s="2"/>
      <c r="B49" s="2"/>
      <c r="C49" s="2"/>
      <c r="D49" s="2"/>
      <c r="E49" s="2"/>
      <c r="F49" s="54"/>
      <c r="G49" s="12"/>
      <c r="H49" s="27" t="s">
        <v>27</v>
      </c>
      <c r="I49" s="2"/>
      <c r="J49" s="2"/>
      <c r="K49" s="2"/>
      <c r="L49" s="3"/>
      <c r="M49" s="2"/>
      <c r="N49" s="2"/>
      <c r="O49" s="2"/>
      <c r="P49" s="25"/>
      <c r="T49" s="23"/>
    </row>
    <row r="50" spans="1:20" ht="15.75" thickBot="1">
      <c r="A50" s="26" t="s">
        <v>62</v>
      </c>
      <c r="B50" s="2"/>
      <c r="C50" s="2"/>
      <c r="D50" s="2"/>
      <c r="E50" s="55"/>
      <c r="F50" s="75">
        <v>-1.7999999999999999E-2</v>
      </c>
      <c r="G50" s="12"/>
      <c r="H50" s="37"/>
      <c r="I50" s="38"/>
      <c r="J50" s="38"/>
      <c r="K50" s="38"/>
      <c r="L50" s="39"/>
      <c r="M50" s="38"/>
      <c r="N50" s="38"/>
      <c r="O50" s="38"/>
      <c r="P50" s="40"/>
      <c r="T50" s="23"/>
    </row>
    <row r="51" spans="1:20" ht="15.75" thickTop="1">
      <c r="B51" s="21"/>
      <c r="C51" s="21"/>
      <c r="D51" s="21"/>
      <c r="E51" s="41"/>
      <c r="F51" s="42"/>
      <c r="G51" s="12"/>
      <c r="H51" s="44"/>
      <c r="I51" s="44"/>
      <c r="J51" s="44"/>
      <c r="K51" s="44"/>
      <c r="L51" s="44"/>
      <c r="M51" s="44"/>
      <c r="N51" s="44"/>
      <c r="O51" s="44"/>
      <c r="P51" s="44"/>
      <c r="T51" s="23"/>
    </row>
    <row r="52" spans="1:20">
      <c r="A52" s="44"/>
      <c r="B52" s="21"/>
      <c r="C52" s="21"/>
      <c r="D52" s="21"/>
      <c r="E52" s="21"/>
      <c r="F52" s="21"/>
      <c r="G52" s="12"/>
      <c r="I52" s="44"/>
      <c r="J52" s="21"/>
      <c r="K52" s="21"/>
      <c r="L52" s="21"/>
      <c r="M52" s="21"/>
      <c r="N52" s="21"/>
      <c r="O52" s="21"/>
      <c r="P52" s="2"/>
    </row>
    <row r="53" spans="1:20">
      <c r="A53" s="46"/>
      <c r="B53" s="46"/>
      <c r="C53" s="46"/>
      <c r="D53" s="46"/>
      <c r="E53" s="46"/>
      <c r="F53" s="46"/>
      <c r="G53" s="12"/>
      <c r="H53" s="44"/>
      <c r="I53" s="46"/>
      <c r="J53" s="46"/>
      <c r="K53" s="46"/>
    </row>
    <row r="54" spans="1:20">
      <c r="G54" s="43"/>
    </row>
    <row r="55" spans="1:20">
      <c r="G55" s="45"/>
    </row>
    <row r="56" spans="1:20">
      <c r="G56" s="46"/>
    </row>
  </sheetData>
  <mergeCells count="4">
    <mergeCell ref="N1:P1"/>
    <mergeCell ref="D3:P3"/>
    <mergeCell ref="D17:P17"/>
    <mergeCell ref="H35:P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60"/>
  <sheetViews>
    <sheetView showOutlineSymbols="0" zoomScale="87" zoomScaleNormal="87" workbookViewId="0">
      <selection activeCell="H35" sqref="H35"/>
    </sheetView>
  </sheetViews>
  <sheetFormatPr defaultColWidth="8.77734375" defaultRowHeight="15"/>
  <cols>
    <col min="1" max="1" width="10.77734375" style="1" customWidth="1"/>
    <col min="2" max="2" width="11.21875" style="1" customWidth="1"/>
    <col min="3" max="3" width="23.109375" style="1" customWidth="1"/>
    <col min="4" max="4" width="12.77734375" style="1" customWidth="1"/>
    <col min="5" max="5" width="3.77734375" style="1" customWidth="1"/>
    <col min="6" max="6" width="12.77734375" style="1" customWidth="1"/>
    <col min="7" max="7" width="3.88671875" style="1" customWidth="1"/>
    <col min="8" max="8" width="12.77734375" style="1" customWidth="1"/>
    <col min="9" max="9" width="3.77734375" style="1" customWidth="1"/>
    <col min="10" max="10" width="12.77734375" style="1" customWidth="1"/>
    <col min="11" max="11" width="3.77734375" style="1" customWidth="1"/>
    <col min="12" max="12" width="12.77734375" style="1" customWidth="1"/>
    <col min="13" max="13" width="3.77734375" style="1" customWidth="1"/>
    <col min="14" max="14" width="12.77734375" style="1" customWidth="1"/>
    <col min="15" max="15" width="3.77734375" style="1" customWidth="1"/>
    <col min="16" max="16" width="12.77734375" style="1" customWidth="1"/>
    <col min="17" max="17" width="8.77734375" style="1" customWidth="1"/>
    <col min="18" max="18" width="8.77734375" style="62"/>
    <col min="19" max="16384" width="8.77734375" style="1"/>
  </cols>
  <sheetData>
    <row r="1" spans="1:254" ht="20.25">
      <c r="A1" s="66" t="s">
        <v>0</v>
      </c>
      <c r="G1" s="61" t="s">
        <v>1</v>
      </c>
      <c r="N1" s="210">
        <v>41698</v>
      </c>
      <c r="O1" s="210"/>
      <c r="P1" s="210"/>
    </row>
    <row r="2" spans="1:254">
      <c r="A2" s="48"/>
      <c r="B2" s="2"/>
      <c r="C2" s="2"/>
      <c r="D2" s="2"/>
      <c r="E2" s="2"/>
      <c r="F2" s="2"/>
      <c r="G2" s="3"/>
      <c r="H2" s="3"/>
      <c r="I2" s="3"/>
      <c r="J2" s="3"/>
      <c r="K2" s="2"/>
      <c r="L2" s="3"/>
      <c r="M2" s="3"/>
      <c r="N2" s="3"/>
      <c r="O2" s="3"/>
      <c r="P2" s="53"/>
    </row>
    <row r="3" spans="1:254" ht="15.75">
      <c r="A3" s="4"/>
      <c r="B3" s="5"/>
      <c r="C3" s="5"/>
      <c r="D3" s="211" t="s">
        <v>2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5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</row>
    <row r="4" spans="1:254" ht="16.149999999999999" customHeight="1">
      <c r="A4" s="6"/>
      <c r="B4" s="6"/>
      <c r="C4" s="6"/>
      <c r="D4" s="78" t="s">
        <v>3</v>
      </c>
      <c r="E4" s="79"/>
      <c r="F4" s="78">
        <v>2014</v>
      </c>
      <c r="G4" s="80"/>
      <c r="H4" s="78">
        <v>2015</v>
      </c>
      <c r="I4" s="80"/>
      <c r="J4" s="78">
        <v>2016</v>
      </c>
      <c r="K4" s="81"/>
      <c r="L4" s="78">
        <v>2017</v>
      </c>
      <c r="M4" s="81"/>
      <c r="N4" s="78">
        <v>2018</v>
      </c>
      <c r="O4" s="81"/>
      <c r="P4" s="78">
        <v>2019</v>
      </c>
      <c r="Q4" s="5"/>
      <c r="R4" s="6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pans="1:254" ht="15.75">
      <c r="A5" s="60" t="s">
        <v>4</v>
      </c>
      <c r="R5" s="63" t="s">
        <v>5</v>
      </c>
    </row>
    <row r="6" spans="1:254" ht="16.149999999999999" customHeight="1">
      <c r="A6" s="2" t="s">
        <v>37</v>
      </c>
      <c r="B6" s="2"/>
      <c r="C6" s="2"/>
      <c r="D6" s="7">
        <f>SUM(F6+H6+J6+L6+N6+P6)</f>
        <v>8051400</v>
      </c>
      <c r="E6" s="8"/>
      <c r="F6" s="9">
        <v>7451400</v>
      </c>
      <c r="G6" s="9"/>
      <c r="H6" s="7">
        <v>200000</v>
      </c>
      <c r="I6" s="2"/>
      <c r="J6" s="7">
        <v>200000</v>
      </c>
      <c r="K6" s="2"/>
      <c r="L6" s="7">
        <v>200000</v>
      </c>
      <c r="M6" s="2"/>
      <c r="N6" s="7">
        <v>0</v>
      </c>
      <c r="O6" s="9"/>
      <c r="P6" s="7">
        <v>0</v>
      </c>
      <c r="Q6" s="10"/>
      <c r="R6" s="11" t="s">
        <v>6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</row>
    <row r="7" spans="1:254" ht="16.149999999999999" customHeight="1">
      <c r="A7" s="2" t="s">
        <v>39</v>
      </c>
      <c r="B7" s="2"/>
      <c r="C7" s="13"/>
      <c r="D7" s="7">
        <f>SUM(F7+H7+J7+L7+N7+P7)</f>
        <v>650000</v>
      </c>
      <c r="E7" s="2"/>
      <c r="F7" s="9">
        <v>650000</v>
      </c>
      <c r="G7" s="9"/>
      <c r="H7" s="7">
        <v>0</v>
      </c>
      <c r="I7" s="2"/>
      <c r="J7" s="7">
        <v>0</v>
      </c>
      <c r="K7" s="2"/>
      <c r="L7" s="7">
        <v>0</v>
      </c>
      <c r="M7" s="2"/>
      <c r="N7" s="7">
        <v>0</v>
      </c>
      <c r="O7" s="9"/>
      <c r="P7" s="7">
        <v>0</v>
      </c>
      <c r="Q7" s="10"/>
      <c r="R7" s="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</row>
    <row r="8" spans="1:254" ht="16.149999999999999" customHeight="1">
      <c r="A8" s="2" t="s">
        <v>35</v>
      </c>
      <c r="B8" s="2"/>
      <c r="C8" s="2"/>
      <c r="D8" s="7">
        <f>SUM(F8+H8+J8+L8+N8+P8)</f>
        <v>3000000</v>
      </c>
      <c r="E8" s="2"/>
      <c r="F8" s="9">
        <v>1500000</v>
      </c>
      <c r="H8" s="9">
        <v>1500000</v>
      </c>
      <c r="I8" s="2"/>
      <c r="J8" s="9">
        <v>0</v>
      </c>
      <c r="K8" s="2"/>
      <c r="L8" s="9">
        <v>0</v>
      </c>
      <c r="M8" s="2"/>
      <c r="N8" s="9">
        <v>0</v>
      </c>
      <c r="O8" s="2"/>
      <c r="P8" s="9">
        <v>0</v>
      </c>
      <c r="Q8" s="10"/>
      <c r="R8" s="11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</row>
    <row r="9" spans="1:254" ht="16.149999999999999" customHeight="1" thickBot="1">
      <c r="A9" s="26" t="s">
        <v>68</v>
      </c>
      <c r="B9" s="2"/>
      <c r="C9" s="2"/>
      <c r="D9" s="14">
        <f>SUM(D6:D8)</f>
        <v>11701400</v>
      </c>
      <c r="E9" s="2"/>
      <c r="F9" s="14">
        <f>SUM(F6:F8)</f>
        <v>9601400</v>
      </c>
      <c r="G9" s="12"/>
      <c r="H9" s="15">
        <f>SUM(H6:H8)</f>
        <v>1700000</v>
      </c>
      <c r="I9" s="12"/>
      <c r="J9" s="15">
        <f>SUM(J6:J8)</f>
        <v>200000</v>
      </c>
      <c r="K9" s="12"/>
      <c r="L9" s="15">
        <f>SUM(L6:L8)</f>
        <v>200000</v>
      </c>
      <c r="M9" s="12"/>
      <c r="N9" s="15">
        <f>SUM(N6:N8)</f>
        <v>0</v>
      </c>
      <c r="O9" s="2"/>
      <c r="P9" s="15">
        <f>SUM(P6:P8)</f>
        <v>0</v>
      </c>
      <c r="Q9" s="10"/>
      <c r="R9" s="2" t="s">
        <v>26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</row>
    <row r="10" spans="1:254" ht="15.75" thickTop="1">
      <c r="A10" s="2"/>
      <c r="B10" s="2"/>
      <c r="C10" s="2"/>
      <c r="D10" s="7"/>
      <c r="E10" s="2"/>
      <c r="F10" s="16"/>
      <c r="G10" s="12"/>
      <c r="H10" s="2"/>
      <c r="I10" s="9"/>
      <c r="J10" s="2"/>
      <c r="K10" s="2"/>
      <c r="L10" s="2"/>
      <c r="M10" s="2"/>
      <c r="N10" s="2"/>
      <c r="O10" s="2"/>
      <c r="P10" s="2"/>
      <c r="Q10" s="12"/>
      <c r="R10" s="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</row>
    <row r="11" spans="1:254">
      <c r="A11" s="26" t="s">
        <v>75</v>
      </c>
      <c r="B11" s="2"/>
      <c r="C11" s="2"/>
      <c r="D11" s="2"/>
      <c r="E11" s="2"/>
      <c r="G11" s="2"/>
      <c r="H11" s="2"/>
      <c r="I11" s="13"/>
      <c r="J11" s="2"/>
      <c r="K11" s="2"/>
      <c r="L11" s="2"/>
      <c r="M11" s="2"/>
      <c r="N11" s="2"/>
      <c r="O11" s="2"/>
      <c r="P11" s="2"/>
      <c r="Q11" s="12"/>
      <c r="R11" s="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</row>
    <row r="12" spans="1:254" ht="16.149999999999999" customHeight="1">
      <c r="A12" s="2" t="s">
        <v>38</v>
      </c>
      <c r="B12" s="2"/>
      <c r="C12" s="2"/>
      <c r="D12" s="7">
        <f>SUM(F12+H12+J12+L12+N12+P12)</f>
        <v>0</v>
      </c>
      <c r="E12" s="55"/>
      <c r="F12" s="9">
        <v>0</v>
      </c>
      <c r="G12" s="9"/>
      <c r="H12" s="7">
        <v>0</v>
      </c>
      <c r="I12" s="2"/>
      <c r="J12" s="7">
        <v>0</v>
      </c>
      <c r="K12" s="2"/>
      <c r="L12" s="7">
        <v>0</v>
      </c>
      <c r="M12" s="2"/>
      <c r="N12" s="7">
        <v>0</v>
      </c>
      <c r="O12" s="9"/>
      <c r="P12" s="7">
        <v>0</v>
      </c>
      <c r="Q12" s="10"/>
      <c r="R12" s="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</row>
    <row r="13" spans="1:254" ht="16.149999999999999" customHeight="1">
      <c r="A13" s="2" t="s">
        <v>40</v>
      </c>
      <c r="B13" s="2"/>
      <c r="C13" s="13"/>
      <c r="D13" s="7">
        <f>SUM(F13+H13+J13+L13+N13+P13)</f>
        <v>0</v>
      </c>
      <c r="E13" s="2"/>
      <c r="F13" s="9">
        <v>0</v>
      </c>
      <c r="G13" s="9"/>
      <c r="H13" s="7">
        <v>0</v>
      </c>
      <c r="I13" s="2"/>
      <c r="J13" s="7">
        <v>0</v>
      </c>
      <c r="K13" s="2"/>
      <c r="L13" s="7">
        <v>0</v>
      </c>
      <c r="M13" s="2"/>
      <c r="N13" s="7">
        <v>0</v>
      </c>
      <c r="O13" s="9"/>
      <c r="P13" s="7">
        <v>0</v>
      </c>
      <c r="Q13" s="10"/>
      <c r="R13" s="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</row>
    <row r="14" spans="1:254" ht="16.149999999999999" customHeight="1" thickBot="1">
      <c r="A14" s="26" t="s">
        <v>77</v>
      </c>
      <c r="B14" s="2"/>
      <c r="C14" s="2"/>
      <c r="D14" s="14">
        <f>D12+D13</f>
        <v>0</v>
      </c>
      <c r="E14" s="2"/>
      <c r="F14" s="14">
        <f>F12+F13</f>
        <v>0</v>
      </c>
      <c r="G14" s="12"/>
      <c r="H14" s="15">
        <f>SUM(H11:H13)</f>
        <v>0</v>
      </c>
      <c r="I14" s="12"/>
      <c r="J14" s="15">
        <f>SUM(J11:J13)</f>
        <v>0</v>
      </c>
      <c r="K14" s="12"/>
      <c r="L14" s="15">
        <f>SUM(L11:L13)</f>
        <v>0</v>
      </c>
      <c r="M14" s="12"/>
      <c r="N14" s="15">
        <f>SUM(N11:N13)</f>
        <v>0</v>
      </c>
      <c r="O14" s="2"/>
      <c r="P14" s="15">
        <f>SUM(P11:P13)</f>
        <v>0</v>
      </c>
      <c r="Q14" s="10"/>
      <c r="R14" s="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5.75" thickTop="1">
      <c r="A15" s="2"/>
      <c r="B15" s="2"/>
      <c r="C15" s="2"/>
      <c r="D15" s="7"/>
      <c r="E15" s="2"/>
      <c r="F15" s="16"/>
      <c r="G15" s="12"/>
      <c r="H15" s="2"/>
      <c r="I15" s="9"/>
      <c r="J15" s="2"/>
      <c r="K15" s="2"/>
      <c r="L15" s="2"/>
      <c r="M15" s="2"/>
      <c r="N15" s="2"/>
      <c r="O15" s="2"/>
      <c r="P15" s="2"/>
      <c r="Q15" s="12"/>
      <c r="R15" s="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75" thickBot="1">
      <c r="A16" s="26" t="s">
        <v>76</v>
      </c>
      <c r="B16" s="2"/>
      <c r="C16" s="2"/>
      <c r="D16" s="86">
        <f>D9+D14</f>
        <v>11701400</v>
      </c>
      <c r="E16" s="2"/>
      <c r="F16" s="74">
        <v>31765000</v>
      </c>
      <c r="G16" s="12"/>
      <c r="H16" s="17"/>
      <c r="I16" s="17"/>
      <c r="J16" s="2"/>
      <c r="K16" s="2"/>
      <c r="L16" s="2"/>
      <c r="M16" s="2"/>
      <c r="N16" s="2"/>
      <c r="O16" s="2"/>
      <c r="P16" s="2"/>
      <c r="Q16" s="12"/>
      <c r="R16" s="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6.149999999999999" customHeight="1" thickTop="1">
      <c r="A17" s="2"/>
      <c r="B17" s="2"/>
      <c r="C17" s="13"/>
      <c r="D17" s="7"/>
      <c r="E17" s="2"/>
      <c r="F17" s="9"/>
      <c r="G17" s="9"/>
      <c r="H17" s="7"/>
      <c r="I17" s="2"/>
      <c r="J17" s="7"/>
      <c r="K17" s="2"/>
      <c r="L17" s="7"/>
      <c r="M17" s="2"/>
      <c r="N17" s="7"/>
      <c r="O17" s="9"/>
      <c r="P17" s="7"/>
      <c r="Q17" s="10"/>
      <c r="R17" s="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6.149999999999999" customHeight="1">
      <c r="A18" s="2"/>
      <c r="B18" s="2"/>
      <c r="C18" s="13"/>
      <c r="D18" s="7"/>
      <c r="E18" s="2"/>
      <c r="F18" s="9"/>
      <c r="G18" s="9"/>
      <c r="H18" s="7"/>
      <c r="I18" s="2"/>
      <c r="J18" s="7"/>
      <c r="K18" s="2"/>
      <c r="L18" s="7"/>
      <c r="M18" s="2"/>
      <c r="N18" s="7"/>
      <c r="O18" s="9"/>
      <c r="P18" s="7"/>
      <c r="Q18" s="10"/>
      <c r="R18" s="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>
      <c r="A19" s="26" t="s">
        <v>78</v>
      </c>
      <c r="B19" s="26"/>
      <c r="C19" s="2"/>
      <c r="D19" s="7"/>
      <c r="E19" s="2"/>
      <c r="F19" s="92">
        <f>F9/F16</f>
        <v>0.30226349756020776</v>
      </c>
      <c r="G19" s="2"/>
      <c r="H19" s="2"/>
      <c r="I19" s="13"/>
      <c r="J19" s="2"/>
      <c r="K19" s="2"/>
      <c r="L19" s="2"/>
      <c r="M19" s="2"/>
      <c r="N19" s="2"/>
      <c r="O19" s="2"/>
      <c r="P19" s="2"/>
      <c r="Q19" s="12"/>
      <c r="R19" s="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6.149999999999999" customHeight="1">
      <c r="A20" s="2"/>
      <c r="B20" s="2"/>
      <c r="C20" s="2"/>
      <c r="D20" s="7"/>
      <c r="E20" s="52"/>
      <c r="F20" s="7"/>
      <c r="G20" s="9"/>
      <c r="H20" s="7"/>
      <c r="I20" s="2"/>
      <c r="J20" s="7"/>
      <c r="K20" s="2"/>
      <c r="L20" s="7"/>
      <c r="M20" s="2"/>
      <c r="N20" s="7"/>
      <c r="O20" s="9"/>
      <c r="P20" s="7"/>
      <c r="Q20" s="10"/>
      <c r="R20" s="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75">
      <c r="A21" s="6"/>
      <c r="B21" s="6"/>
      <c r="C21" s="6"/>
      <c r="D21" s="212" t="s">
        <v>7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5"/>
      <c r="R21" s="6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ht="16.899999999999999" customHeight="1">
      <c r="A22" s="6"/>
      <c r="B22" s="6"/>
      <c r="C22" s="6"/>
      <c r="D22" s="82" t="s">
        <v>3</v>
      </c>
      <c r="E22" s="83"/>
      <c r="F22" s="82">
        <v>2014</v>
      </c>
      <c r="G22" s="84"/>
      <c r="H22" s="82">
        <v>2015</v>
      </c>
      <c r="I22" s="84"/>
      <c r="J22" s="82">
        <v>2016</v>
      </c>
      <c r="K22" s="85"/>
      <c r="L22" s="82">
        <v>2017</v>
      </c>
      <c r="M22" s="85"/>
      <c r="N22" s="82">
        <v>2018</v>
      </c>
      <c r="O22" s="85"/>
      <c r="P22" s="82">
        <v>2019</v>
      </c>
      <c r="Q22" s="5"/>
      <c r="R22" s="6"/>
      <c r="S22" s="5" t="s">
        <v>72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ht="15.75">
      <c r="A23" s="60" t="s">
        <v>8</v>
      </c>
    </row>
    <row r="24" spans="1:254">
      <c r="A24" s="2" t="s">
        <v>36</v>
      </c>
      <c r="B24" s="2"/>
      <c r="C24" s="2"/>
      <c r="D24" s="9">
        <f>SUM(F24+H24+J24+L24+N24+P24)</f>
        <v>4232341</v>
      </c>
      <c r="E24" s="2"/>
      <c r="F24" s="9">
        <v>4232341</v>
      </c>
      <c r="G24" s="2"/>
      <c r="H24" s="7">
        <v>0</v>
      </c>
      <c r="I24" s="12"/>
      <c r="J24" s="7">
        <v>0</v>
      </c>
      <c r="K24" s="12"/>
      <c r="L24" s="7">
        <v>0</v>
      </c>
      <c r="M24" s="12"/>
      <c r="N24" s="7">
        <v>0</v>
      </c>
      <c r="O24" s="12"/>
      <c r="P24" s="7">
        <v>0</v>
      </c>
      <c r="Q24" s="12"/>
      <c r="R24" s="11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>
      <c r="A25" s="2" t="s">
        <v>43</v>
      </c>
      <c r="B25" s="2"/>
      <c r="C25" s="2"/>
      <c r="D25" s="9">
        <f>SUM(F25+H25+J25+L25+N25+P25)</f>
        <v>0</v>
      </c>
      <c r="E25" s="2"/>
      <c r="F25" s="9">
        <v>0</v>
      </c>
      <c r="G25" s="2"/>
      <c r="H25" s="7">
        <v>0</v>
      </c>
      <c r="I25" s="12"/>
      <c r="J25" s="7">
        <v>0</v>
      </c>
      <c r="K25" s="12"/>
      <c r="L25" s="7">
        <v>0</v>
      </c>
      <c r="M25" s="12"/>
      <c r="N25" s="7">
        <v>0</v>
      </c>
      <c r="O25" s="12"/>
      <c r="P25" s="7">
        <v>0</v>
      </c>
      <c r="Q25" s="12"/>
      <c r="R25" s="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>
      <c r="A26" s="2"/>
      <c r="B26" s="2"/>
      <c r="C26" s="2"/>
      <c r="D26" s="9"/>
      <c r="E26" s="2"/>
      <c r="F26" s="9"/>
      <c r="G26" s="2"/>
      <c r="H26" s="7"/>
      <c r="I26" s="12"/>
      <c r="J26" s="7"/>
      <c r="K26" s="12"/>
      <c r="L26" s="7"/>
      <c r="M26" s="12"/>
      <c r="N26" s="7"/>
      <c r="O26" s="12"/>
      <c r="P26" s="7"/>
      <c r="Q26" s="12"/>
      <c r="R26" s="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>
      <c r="A27" s="26" t="s">
        <v>44</v>
      </c>
      <c r="B27" s="2"/>
      <c r="C27" s="2"/>
      <c r="D27" s="9"/>
      <c r="E27" s="2"/>
      <c r="F27" s="9"/>
      <c r="G27" s="2"/>
      <c r="H27" s="7"/>
      <c r="I27" s="2"/>
      <c r="J27" s="7"/>
      <c r="K27" s="2"/>
      <c r="L27" s="7"/>
      <c r="M27" s="2"/>
      <c r="N27" s="7"/>
      <c r="O27" s="9"/>
      <c r="P27" s="7"/>
      <c r="Q27" s="12"/>
      <c r="R27" s="2" t="s">
        <v>23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>
      <c r="A28" s="2" t="s">
        <v>45</v>
      </c>
      <c r="B28" s="2"/>
      <c r="C28" s="12"/>
      <c r="D28" s="87">
        <f>SUM(F28+H28+J28+L28+N28+P28)</f>
        <v>10533900</v>
      </c>
      <c r="E28" s="88"/>
      <c r="F28" s="87">
        <v>9933900</v>
      </c>
      <c r="G28" s="88"/>
      <c r="H28" s="87">
        <v>200000</v>
      </c>
      <c r="I28" s="88"/>
      <c r="J28" s="87">
        <v>200000</v>
      </c>
      <c r="K28" s="88"/>
      <c r="L28" s="89">
        <v>200000</v>
      </c>
      <c r="M28" s="88"/>
      <c r="N28" s="89">
        <v>0</v>
      </c>
      <c r="O28" s="88"/>
      <c r="P28" s="89">
        <v>0</v>
      </c>
      <c r="Q28" s="10"/>
      <c r="R28" s="2" t="s">
        <v>9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>
      <c r="A29" s="2" t="s">
        <v>46</v>
      </c>
      <c r="B29" s="2"/>
      <c r="C29" s="13"/>
      <c r="D29" s="87">
        <f>SUM(F29+H29+J29+L29+N29+P29)</f>
        <v>650000</v>
      </c>
      <c r="E29" s="87"/>
      <c r="F29" s="87">
        <f>F7</f>
        <v>650000</v>
      </c>
      <c r="G29" s="88"/>
      <c r="H29" s="87">
        <v>0</v>
      </c>
      <c r="I29" s="88"/>
      <c r="J29" s="89">
        <v>0</v>
      </c>
      <c r="K29" s="88"/>
      <c r="L29" s="89">
        <v>0</v>
      </c>
      <c r="M29" s="88"/>
      <c r="N29" s="87">
        <v>0</v>
      </c>
      <c r="O29" s="90"/>
      <c r="P29" s="87">
        <v>0</v>
      </c>
      <c r="Q29" s="10"/>
      <c r="R29" s="2" t="s">
        <v>22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>
      <c r="A30" s="2" t="s">
        <v>47</v>
      </c>
      <c r="B30" s="2"/>
      <c r="C30" s="2"/>
      <c r="D30" s="87">
        <f>SUM(F30+H30+J30+L30+N30+P30)</f>
        <v>11183900</v>
      </c>
      <c r="E30" s="88"/>
      <c r="F30" s="87">
        <f>SUM(F28:F29)</f>
        <v>10583900</v>
      </c>
      <c r="G30" s="90"/>
      <c r="H30" s="87">
        <f>SUM(H28:H29)</f>
        <v>200000</v>
      </c>
      <c r="I30" s="91"/>
      <c r="J30" s="87">
        <f>SUM(J28:J29)</f>
        <v>200000</v>
      </c>
      <c r="K30" s="90"/>
      <c r="L30" s="87">
        <f>SUM(L28:L29)</f>
        <v>200000</v>
      </c>
      <c r="M30" s="90"/>
      <c r="N30" s="87">
        <f>SUM(N28:N29)</f>
        <v>0</v>
      </c>
      <c r="O30" s="90"/>
      <c r="P30" s="87">
        <f>SUM(P28:P29)</f>
        <v>0</v>
      </c>
      <c r="Q30" s="10"/>
      <c r="R30" s="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>
      <c r="A31" s="2" t="s">
        <v>48</v>
      </c>
      <c r="B31" s="2"/>
      <c r="C31" s="50"/>
      <c r="D31" s="9">
        <f>SUM(F31+H31+J31+L31+N31+P31)</f>
        <v>0</v>
      </c>
      <c r="E31" s="2"/>
      <c r="F31" s="9">
        <v>0</v>
      </c>
      <c r="G31" s="2"/>
      <c r="H31" s="9">
        <v>0</v>
      </c>
      <c r="I31" s="2"/>
      <c r="J31" s="9">
        <v>0</v>
      </c>
      <c r="K31" s="2"/>
      <c r="L31" s="9">
        <v>0</v>
      </c>
      <c r="M31" s="2"/>
      <c r="N31" s="9">
        <v>0</v>
      </c>
      <c r="O31" s="2"/>
      <c r="P31" s="9">
        <v>0</v>
      </c>
      <c r="Q31" s="10"/>
      <c r="R31" s="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75" thickBot="1">
      <c r="A32" s="26" t="s">
        <v>55</v>
      </c>
      <c r="B32" s="2"/>
      <c r="C32" s="2"/>
      <c r="D32" s="58">
        <f>SUM(D24+D30+D31)</f>
        <v>15416241</v>
      </c>
      <c r="E32" s="2"/>
      <c r="F32" s="58">
        <f>SUM(F24+F30+F31)</f>
        <v>14816241</v>
      </c>
      <c r="G32" s="12"/>
      <c r="H32" s="58">
        <f>SUM(H24+H30+H31)</f>
        <v>200000</v>
      </c>
      <c r="I32" s="12"/>
      <c r="J32" s="58">
        <f>SUM(J24+J30+J31)</f>
        <v>200000</v>
      </c>
      <c r="K32" s="12"/>
      <c r="L32" s="58">
        <f>SUM(L24+L30+L31)</f>
        <v>200000</v>
      </c>
      <c r="M32" s="12"/>
      <c r="N32" s="58">
        <f>SUM(N24+N30+N31)</f>
        <v>0</v>
      </c>
      <c r="O32" s="2"/>
      <c r="P32" s="58">
        <f>SUM(P24+P30+P31)</f>
        <v>0</v>
      </c>
      <c r="Q32" s="10"/>
      <c r="R32" s="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75" thickTop="1">
      <c r="A33" s="2"/>
      <c r="B33" s="2"/>
      <c r="D33" s="2"/>
      <c r="E33" s="2"/>
      <c r="F33" s="20"/>
      <c r="G33" s="12"/>
      <c r="H33" s="57"/>
      <c r="I33" s="12"/>
      <c r="J33" s="57"/>
      <c r="K33" s="12"/>
      <c r="L33" s="57"/>
      <c r="M33" s="12"/>
      <c r="N33" s="57"/>
      <c r="O33" s="2"/>
      <c r="P33" s="57"/>
      <c r="Q33" s="11"/>
      <c r="R33" s="11"/>
      <c r="S33" s="11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>
      <c r="A34" s="2" t="s">
        <v>56</v>
      </c>
      <c r="B34" s="2"/>
      <c r="C34" s="49"/>
      <c r="D34" s="2"/>
      <c r="E34" s="2"/>
      <c r="F34" s="57">
        <v>31765000</v>
      </c>
      <c r="G34" s="12"/>
      <c r="H34" s="57"/>
      <c r="I34" s="12"/>
      <c r="J34" s="57"/>
      <c r="K34" s="12"/>
      <c r="L34" s="57"/>
      <c r="M34" s="12"/>
      <c r="N34" s="57"/>
      <c r="O34" s="2"/>
      <c r="P34" s="57"/>
      <c r="Q34" s="11"/>
      <c r="R34" s="56" t="s">
        <v>29</v>
      </c>
      <c r="S34" s="11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75" thickBot="1">
      <c r="A35" s="2" t="s">
        <v>57</v>
      </c>
      <c r="B35" s="2"/>
      <c r="C35" s="49"/>
      <c r="D35" s="2"/>
      <c r="E35" s="2"/>
      <c r="F35" s="59">
        <v>2415000</v>
      </c>
      <c r="G35" s="12"/>
      <c r="H35" s="57"/>
      <c r="I35" s="12"/>
      <c r="J35" s="57"/>
      <c r="K35" s="12"/>
      <c r="L35" s="57"/>
      <c r="M35" s="12"/>
      <c r="N35" s="57"/>
      <c r="O35" s="2"/>
      <c r="P35" s="57"/>
      <c r="Q35" s="23"/>
      <c r="R35" s="23" t="s">
        <v>31</v>
      </c>
      <c r="S35" s="23"/>
    </row>
    <row r="36" spans="1:254" ht="15.75" thickTop="1">
      <c r="A36" s="26" t="s">
        <v>71</v>
      </c>
      <c r="B36" s="2"/>
      <c r="C36" s="49"/>
      <c r="D36" s="2"/>
      <c r="E36" s="2"/>
      <c r="F36" s="77">
        <f>SUM(F34:F35)</f>
        <v>34180000</v>
      </c>
      <c r="G36" s="12"/>
      <c r="H36" s="57"/>
      <c r="I36" s="12"/>
      <c r="J36" s="57"/>
      <c r="K36" s="12"/>
      <c r="L36" s="57"/>
      <c r="M36" s="12"/>
      <c r="N36" s="57"/>
      <c r="O36" s="2"/>
      <c r="P36" s="57"/>
      <c r="Q36" s="23"/>
      <c r="R36" s="64" t="s">
        <v>54</v>
      </c>
      <c r="S36" s="23"/>
    </row>
    <row r="37" spans="1:254">
      <c r="A37" s="21"/>
      <c r="B37" s="21"/>
      <c r="C37" s="21"/>
      <c r="D37" s="21"/>
      <c r="E37" s="21"/>
      <c r="F37" s="22"/>
      <c r="H37" s="2"/>
      <c r="I37" s="2"/>
      <c r="J37" s="2"/>
      <c r="K37" s="2"/>
      <c r="L37" s="2"/>
      <c r="M37" s="2"/>
      <c r="N37" s="2"/>
      <c r="O37" s="2"/>
      <c r="P37" s="2"/>
      <c r="Q37" s="23"/>
      <c r="R37" s="23" t="s">
        <v>28</v>
      </c>
      <c r="S37" s="23"/>
    </row>
    <row r="38" spans="1:254" ht="15.75" thickBot="1">
      <c r="A38" s="29" t="s">
        <v>58</v>
      </c>
      <c r="B38" s="2"/>
      <c r="C38" s="2"/>
      <c r="D38" s="2"/>
      <c r="E38" s="2"/>
      <c r="F38" s="73">
        <f>F32/F34</f>
        <v>0.46643289784353847</v>
      </c>
      <c r="H38" s="47"/>
      <c r="I38" s="12"/>
      <c r="J38" s="12"/>
      <c r="K38" s="12"/>
      <c r="L38" s="12"/>
      <c r="M38" s="12"/>
      <c r="N38" s="12"/>
      <c r="O38" s="12"/>
      <c r="P38" s="12"/>
      <c r="Q38" s="23"/>
      <c r="R38" s="23" t="s">
        <v>41</v>
      </c>
      <c r="S38" s="23"/>
    </row>
    <row r="39" spans="1:254" ht="16.5" thickTop="1">
      <c r="A39" s="29"/>
      <c r="B39" s="2"/>
      <c r="C39" s="2"/>
      <c r="D39" s="2"/>
      <c r="E39" s="2"/>
      <c r="F39" s="70"/>
      <c r="G39" s="12"/>
      <c r="H39" s="213" t="s">
        <v>66</v>
      </c>
      <c r="I39" s="214"/>
      <c r="J39" s="214"/>
      <c r="K39" s="214"/>
      <c r="L39" s="214"/>
      <c r="M39" s="214"/>
      <c r="N39" s="214"/>
      <c r="O39" s="214"/>
      <c r="P39" s="215"/>
      <c r="Q39" s="23"/>
      <c r="R39" s="23" t="s">
        <v>32</v>
      </c>
      <c r="S39" s="23"/>
    </row>
    <row r="40" spans="1:254">
      <c r="A40" s="2"/>
      <c r="B40" s="2"/>
      <c r="C40" s="2"/>
      <c r="D40" s="2"/>
      <c r="E40" s="2"/>
      <c r="F40" s="2"/>
      <c r="G40" s="12"/>
      <c r="H40" s="24" t="s">
        <v>64</v>
      </c>
      <c r="I40" s="2"/>
      <c r="J40" s="2"/>
      <c r="K40" s="2"/>
      <c r="L40" s="2"/>
      <c r="M40" s="2"/>
      <c r="N40" s="2"/>
      <c r="O40" s="2"/>
      <c r="P40" s="25"/>
      <c r="Q40" s="23"/>
      <c r="R40" s="65" t="s">
        <v>42</v>
      </c>
      <c r="S40" s="23"/>
    </row>
    <row r="41" spans="1:254">
      <c r="A41" s="26" t="s">
        <v>49</v>
      </c>
      <c r="B41" s="2"/>
      <c r="C41" s="2"/>
      <c r="D41" s="2"/>
      <c r="E41" s="8"/>
      <c r="F41" s="2"/>
      <c r="G41" s="20"/>
      <c r="H41" s="27" t="s">
        <v>24</v>
      </c>
      <c r="I41" s="2"/>
      <c r="J41" s="2"/>
      <c r="K41" s="2"/>
      <c r="L41" s="2"/>
      <c r="M41" s="2"/>
      <c r="N41" s="2"/>
      <c r="O41" s="2"/>
      <c r="P41" s="25"/>
      <c r="Q41" s="23"/>
      <c r="R41" s="23" t="s">
        <v>33</v>
      </c>
      <c r="S41" s="23"/>
    </row>
    <row r="42" spans="1:254" ht="15.75" thickBot="1">
      <c r="A42" s="2" t="s">
        <v>50</v>
      </c>
      <c r="B42" s="2"/>
      <c r="C42" s="2"/>
      <c r="D42" s="28">
        <f>D28</f>
        <v>10533900</v>
      </c>
      <c r="E42" s="8"/>
      <c r="F42" s="68" t="s">
        <v>67</v>
      </c>
      <c r="G42" s="20"/>
      <c r="H42" s="27" t="s">
        <v>25</v>
      </c>
      <c r="I42" s="2"/>
      <c r="J42" s="2"/>
      <c r="K42" s="2"/>
      <c r="L42" s="2"/>
      <c r="M42" s="2"/>
      <c r="N42" s="2"/>
      <c r="O42" s="2"/>
      <c r="P42" s="25"/>
      <c r="R42" s="23" t="s">
        <v>52</v>
      </c>
    </row>
    <row r="43" spans="1:254" ht="15.75" thickTop="1">
      <c r="A43" s="2" t="s">
        <v>10</v>
      </c>
      <c r="B43" s="2"/>
      <c r="C43" s="29"/>
      <c r="D43" s="30"/>
      <c r="E43" s="12"/>
      <c r="F43" s="67">
        <f>D42/32780333</f>
        <v>0.32134816934288007</v>
      </c>
      <c r="G43" s="69"/>
      <c r="H43" s="27" t="s">
        <v>73</v>
      </c>
      <c r="I43" s="2"/>
      <c r="J43" s="2"/>
      <c r="K43" s="2"/>
      <c r="L43" s="2"/>
      <c r="M43" s="2"/>
      <c r="N43" s="2"/>
      <c r="O43" s="2"/>
      <c r="P43" s="25"/>
      <c r="R43" s="23" t="s">
        <v>53</v>
      </c>
    </row>
    <row r="44" spans="1:254">
      <c r="A44" s="2" t="s">
        <v>51</v>
      </c>
      <c r="B44" s="12"/>
      <c r="C44" s="12"/>
      <c r="D44" s="12"/>
      <c r="E44" s="12"/>
      <c r="F44" s="67">
        <f>(+D42+D31)/32780333</f>
        <v>0.32134816934288007</v>
      </c>
      <c r="G44" s="31"/>
      <c r="H44" s="24" t="s">
        <v>65</v>
      </c>
      <c r="I44" s="2"/>
      <c r="J44" s="2"/>
      <c r="K44" s="2"/>
      <c r="L44" s="2"/>
      <c r="M44" s="2"/>
      <c r="N44" s="2"/>
      <c r="O44" s="2"/>
      <c r="P44" s="25"/>
      <c r="R44" s="23" t="s">
        <v>63</v>
      </c>
    </row>
    <row r="45" spans="1:254">
      <c r="A45" s="26" t="s">
        <v>70</v>
      </c>
      <c r="B45" s="2"/>
      <c r="C45" s="2"/>
      <c r="D45" s="2"/>
      <c r="E45" s="2"/>
      <c r="F45" s="76">
        <v>0.5</v>
      </c>
      <c r="G45" s="31"/>
      <c r="H45" s="27" t="s">
        <v>74</v>
      </c>
      <c r="I45" s="2"/>
      <c r="J45" s="2"/>
      <c r="K45" s="2"/>
      <c r="L45" s="2"/>
      <c r="M45" s="2"/>
      <c r="N45" s="2"/>
      <c r="O45" s="2"/>
      <c r="P45" s="25"/>
      <c r="R45" s="23" t="s">
        <v>34</v>
      </c>
    </row>
    <row r="46" spans="1:254">
      <c r="A46" s="26"/>
      <c r="B46" s="2"/>
      <c r="C46" s="2"/>
      <c r="D46" s="2"/>
      <c r="E46" s="2"/>
      <c r="F46" s="67"/>
      <c r="G46" s="31"/>
      <c r="H46" s="24" t="s">
        <v>12</v>
      </c>
      <c r="I46" s="2"/>
      <c r="J46" s="2"/>
      <c r="K46" s="2"/>
      <c r="L46" s="2"/>
      <c r="M46" s="2"/>
      <c r="N46" s="2"/>
      <c r="O46" s="2"/>
      <c r="P46" s="25"/>
      <c r="R46" s="23" t="s">
        <v>30</v>
      </c>
    </row>
    <row r="47" spans="1:254" ht="15.75">
      <c r="A47" s="2"/>
      <c r="B47" s="2"/>
      <c r="C47" s="51"/>
      <c r="D47" s="2"/>
      <c r="E47" s="2"/>
      <c r="F47" s="12"/>
      <c r="G47" s="31"/>
      <c r="H47" s="27" t="s">
        <v>13</v>
      </c>
      <c r="I47" s="2"/>
      <c r="J47" s="2"/>
      <c r="K47" s="2"/>
      <c r="L47" s="2"/>
      <c r="M47" s="2"/>
      <c r="N47" s="2"/>
      <c r="O47" s="2"/>
      <c r="P47" s="25"/>
      <c r="R47" s="1"/>
      <c r="T47" s="23"/>
    </row>
    <row r="48" spans="1:254" ht="15.75">
      <c r="A48" s="60" t="s">
        <v>14</v>
      </c>
      <c r="F48" s="32"/>
      <c r="G48" s="2"/>
      <c r="H48" s="27" t="s">
        <v>15</v>
      </c>
      <c r="I48" s="2"/>
      <c r="J48" s="2"/>
      <c r="K48" s="2"/>
      <c r="L48" s="2"/>
      <c r="M48" s="2"/>
      <c r="N48" s="2"/>
      <c r="O48" s="2"/>
      <c r="P48" s="25"/>
      <c r="R48" s="1"/>
      <c r="T48" s="23"/>
    </row>
    <row r="49" spans="1:20">
      <c r="A49" s="26" t="s">
        <v>16</v>
      </c>
      <c r="B49" s="12"/>
      <c r="C49" s="12"/>
      <c r="D49" s="12"/>
      <c r="E49" s="12"/>
      <c r="F49" s="33"/>
      <c r="H49" s="27" t="s">
        <v>17</v>
      </c>
      <c r="I49" s="12"/>
      <c r="J49" s="2"/>
      <c r="K49" s="2"/>
      <c r="L49" s="2"/>
      <c r="M49" s="2"/>
      <c r="N49" s="2"/>
      <c r="O49" s="2"/>
      <c r="P49" s="25"/>
      <c r="T49" s="23"/>
    </row>
    <row r="50" spans="1:20">
      <c r="A50" s="2" t="s">
        <v>59</v>
      </c>
      <c r="B50" s="2"/>
      <c r="C50" s="2"/>
      <c r="D50" s="2"/>
      <c r="E50" s="26"/>
      <c r="F50" s="71">
        <v>6.7299999999999999E-2</v>
      </c>
      <c r="G50" s="12"/>
      <c r="H50" s="27" t="s">
        <v>18</v>
      </c>
      <c r="I50" s="35"/>
      <c r="J50" s="12"/>
      <c r="K50" s="12"/>
      <c r="L50" s="12"/>
      <c r="M50" s="12"/>
      <c r="N50" s="12"/>
      <c r="O50" s="12"/>
      <c r="P50" s="34"/>
      <c r="T50" s="23"/>
    </row>
    <row r="51" spans="1:20">
      <c r="A51" s="2" t="s">
        <v>60</v>
      </c>
      <c r="B51" s="2"/>
      <c r="C51" s="2"/>
      <c r="D51" s="2"/>
      <c r="E51" s="26"/>
      <c r="F51" s="71">
        <v>3.5200000000000002E-2</v>
      </c>
      <c r="G51" s="12"/>
      <c r="H51" s="27" t="s">
        <v>19</v>
      </c>
      <c r="I51" s="2"/>
      <c r="J51" s="35"/>
      <c r="K51" s="35"/>
      <c r="L51" s="35"/>
      <c r="M51" s="35"/>
      <c r="N51" s="35"/>
      <c r="O51" s="35"/>
      <c r="P51" s="36"/>
      <c r="T51" s="23"/>
    </row>
    <row r="52" spans="1:20" ht="15.75" thickBot="1">
      <c r="A52" s="26" t="s">
        <v>61</v>
      </c>
      <c r="B52" s="2"/>
      <c r="C52" s="2"/>
      <c r="D52" s="2"/>
      <c r="E52" s="2"/>
      <c r="F52" s="72">
        <f>SUM(F50:F51)</f>
        <v>0.10250000000000001</v>
      </c>
      <c r="G52" s="12"/>
      <c r="H52" s="27" t="s">
        <v>20</v>
      </c>
      <c r="I52" s="2"/>
      <c r="J52" s="2"/>
      <c r="K52" s="2"/>
      <c r="L52" s="9"/>
      <c r="M52" s="2"/>
      <c r="N52" s="2"/>
      <c r="O52" s="2"/>
      <c r="P52" s="25"/>
      <c r="T52" s="23"/>
    </row>
    <row r="53" spans="1:20" ht="15.75" thickTop="1">
      <c r="A53" s="2"/>
      <c r="B53" s="2"/>
      <c r="C53" s="2"/>
      <c r="D53" s="2"/>
      <c r="E53" s="2"/>
      <c r="F53" s="54"/>
      <c r="G53" s="12"/>
      <c r="H53" s="27" t="s">
        <v>21</v>
      </c>
      <c r="I53" s="2"/>
      <c r="J53" s="2"/>
      <c r="K53" s="2"/>
      <c r="L53" s="3"/>
      <c r="M53" s="2"/>
      <c r="N53" s="2"/>
      <c r="O53" s="2"/>
      <c r="P53" s="25"/>
      <c r="T53" s="23"/>
    </row>
    <row r="54" spans="1:20" ht="15.75" thickBot="1">
      <c r="A54" s="26" t="s">
        <v>62</v>
      </c>
      <c r="B54" s="2"/>
      <c r="C54" s="2"/>
      <c r="D54" s="2"/>
      <c r="E54" s="8"/>
      <c r="F54" s="75">
        <v>1.6E-2</v>
      </c>
      <c r="G54" s="12"/>
      <c r="H54" s="27" t="s">
        <v>27</v>
      </c>
      <c r="I54" s="2"/>
      <c r="J54" s="2"/>
      <c r="K54" s="2"/>
      <c r="L54" s="3"/>
      <c r="M54" s="2"/>
      <c r="N54" s="2"/>
      <c r="O54" s="2"/>
      <c r="P54" s="25"/>
      <c r="T54" s="23"/>
    </row>
    <row r="55" spans="1:20" ht="16.5" thickTop="1" thickBot="1">
      <c r="B55" s="21"/>
      <c r="C55" s="21"/>
      <c r="D55" s="21"/>
      <c r="E55" s="41"/>
      <c r="F55" s="42"/>
      <c r="G55" s="12"/>
      <c r="H55" s="37"/>
      <c r="I55" s="38"/>
      <c r="J55" s="38"/>
      <c r="K55" s="38"/>
      <c r="L55" s="39"/>
      <c r="M55" s="38"/>
      <c r="N55" s="38"/>
      <c r="O55" s="38"/>
      <c r="P55" s="40"/>
      <c r="T55" s="23"/>
    </row>
    <row r="56" spans="1:20" ht="15.75" thickTop="1">
      <c r="A56" s="44"/>
      <c r="B56" s="21"/>
      <c r="C56" s="21"/>
      <c r="D56" s="21"/>
      <c r="E56" s="21"/>
      <c r="F56" s="21"/>
      <c r="G56" s="12"/>
      <c r="H56" s="44"/>
      <c r="I56" s="44"/>
      <c r="J56" s="44"/>
      <c r="K56" s="44"/>
      <c r="L56" s="44"/>
      <c r="M56" s="44"/>
      <c r="N56" s="44"/>
      <c r="O56" s="44"/>
      <c r="P56" s="44"/>
    </row>
    <row r="57" spans="1:20">
      <c r="A57" s="46"/>
      <c r="B57" s="46"/>
      <c r="C57" s="46"/>
      <c r="D57" s="46"/>
      <c r="E57" s="46"/>
      <c r="F57" s="46"/>
      <c r="G57" s="12"/>
      <c r="I57" s="44"/>
      <c r="J57" s="21"/>
      <c r="K57" s="21"/>
      <c r="L57" s="21"/>
      <c r="M57" s="21"/>
      <c r="N57" s="21"/>
      <c r="O57" s="21"/>
      <c r="P57" s="2"/>
    </row>
    <row r="58" spans="1:20">
      <c r="G58" s="43"/>
      <c r="H58" s="44"/>
      <c r="I58" s="46"/>
      <c r="J58" s="46"/>
      <c r="K58" s="46"/>
    </row>
    <row r="59" spans="1:20">
      <c r="G59" s="45"/>
    </row>
    <row r="60" spans="1:20">
      <c r="G60" s="46"/>
    </row>
  </sheetData>
  <mergeCells count="4">
    <mergeCell ref="N1:P1"/>
    <mergeCell ref="D3:P3"/>
    <mergeCell ref="D21:P21"/>
    <mergeCell ref="H39:P39"/>
  </mergeCells>
  <pageMargins left="0.5" right="0.5" top="0.75" bottom="0.75" header="0.5" footer="0.5"/>
  <pageSetup scale="59" orientation="landscape" r:id="rId1"/>
  <headerFooter alignWithMargins="0">
    <oddFooter>&amp;L&amp;Z&amp;F&amp;RReport Run &amp;D</oddFooter>
  </headerFooter>
  <rowBreaks count="1" manualBreakCount="1">
    <brk id="44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1"/>
  <sheetViews>
    <sheetView showOutlineSymbols="0" zoomScale="87" zoomScaleNormal="87" workbookViewId="0">
      <selection activeCell="A36" sqref="A36"/>
    </sheetView>
  </sheetViews>
  <sheetFormatPr defaultColWidth="8.77734375" defaultRowHeight="15"/>
  <cols>
    <col min="1" max="1" width="54.5546875" style="108" customWidth="1"/>
    <col min="2" max="2" width="12.77734375" style="108" customWidth="1"/>
    <col min="3" max="3" width="3.77734375" style="108" customWidth="1"/>
    <col min="4" max="4" width="12.77734375" style="108" customWidth="1"/>
    <col min="5" max="5" width="3.88671875" style="108" customWidth="1"/>
    <col min="6" max="6" width="12.77734375" style="108" customWidth="1"/>
    <col min="7" max="7" width="3.77734375" style="108" customWidth="1"/>
    <col min="8" max="8" width="12.77734375" style="108" customWidth="1"/>
    <col min="9" max="9" width="3.77734375" style="108" customWidth="1"/>
    <col min="10" max="10" width="12.77734375" style="108" customWidth="1"/>
    <col min="11" max="11" width="3.77734375" style="108" customWidth="1"/>
    <col min="12" max="12" width="12.77734375" style="108" customWidth="1"/>
    <col min="13" max="13" width="3.77734375" style="108" customWidth="1"/>
    <col min="14" max="14" width="12.77734375" style="108" customWidth="1"/>
    <col min="15" max="15" width="8.77734375" style="108" customWidth="1"/>
    <col min="16" max="16" width="8.77734375" style="62"/>
    <col min="17" max="16384" width="8.77734375" style="108"/>
  </cols>
  <sheetData>
    <row r="1" spans="1:252" ht="58.5" customHeight="1" thickBot="1">
      <c r="A1" s="155" t="s">
        <v>80</v>
      </c>
      <c r="B1" s="156"/>
      <c r="C1" s="156"/>
      <c r="D1" s="156"/>
      <c r="E1" s="157" t="s">
        <v>1</v>
      </c>
      <c r="F1" s="156"/>
      <c r="G1" s="156"/>
      <c r="H1" s="156"/>
      <c r="I1" s="156"/>
      <c r="J1" s="156"/>
      <c r="K1" s="156"/>
      <c r="L1" s="216">
        <v>41729</v>
      </c>
      <c r="M1" s="216"/>
      <c r="N1" s="216"/>
    </row>
    <row r="2" spans="1:252" ht="24" customHeight="1" thickTop="1">
      <c r="A2" s="147"/>
      <c r="B2" s="146"/>
      <c r="C2" s="146"/>
      <c r="D2" s="146"/>
      <c r="E2" s="148"/>
      <c r="F2" s="148"/>
      <c r="G2" s="148"/>
      <c r="H2" s="148"/>
      <c r="I2" s="146"/>
      <c r="J2" s="148"/>
      <c r="K2" s="148"/>
      <c r="L2" s="148"/>
      <c r="M2" s="148"/>
      <c r="N2" s="149"/>
    </row>
    <row r="3" spans="1:252" s="153" customFormat="1" ht="15.75">
      <c r="A3" s="221" t="s">
        <v>4</v>
      </c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151"/>
      <c r="P3" s="152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</row>
    <row r="4" spans="1:252" ht="16.149999999999999" customHeight="1">
      <c r="A4" s="221"/>
      <c r="B4" s="78" t="s">
        <v>3</v>
      </c>
      <c r="C4" s="79"/>
      <c r="D4" s="78">
        <v>2014</v>
      </c>
      <c r="E4" s="80"/>
      <c r="F4" s="78">
        <v>2015</v>
      </c>
      <c r="G4" s="80"/>
      <c r="H4" s="78">
        <v>2016</v>
      </c>
      <c r="I4" s="81"/>
      <c r="J4" s="78">
        <v>2017</v>
      </c>
      <c r="K4" s="81"/>
      <c r="L4" s="78">
        <v>2018</v>
      </c>
      <c r="M4" s="81"/>
      <c r="N4" s="78">
        <v>2019</v>
      </c>
      <c r="O4" s="5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P5" s="110" t="s">
        <v>5</v>
      </c>
    </row>
    <row r="6" spans="1:252" ht="16.149999999999999" customHeight="1">
      <c r="A6" s="90" t="s">
        <v>37</v>
      </c>
      <c r="B6" s="89">
        <f>SUM(D6+F6+H6+J6+L6+N6)</f>
        <v>7457400</v>
      </c>
      <c r="C6" s="88"/>
      <c r="D6" s="87">
        <v>7457400</v>
      </c>
      <c r="E6" s="87"/>
      <c r="F6" s="89">
        <v>0</v>
      </c>
      <c r="G6" s="90"/>
      <c r="H6" s="89">
        <v>0</v>
      </c>
      <c r="I6" s="90"/>
      <c r="J6" s="89">
        <v>0</v>
      </c>
      <c r="K6" s="90"/>
      <c r="L6" s="89">
        <v>0</v>
      </c>
      <c r="M6" s="87"/>
      <c r="N6" s="89">
        <v>0</v>
      </c>
      <c r="O6" s="10"/>
      <c r="P6" s="2" t="s">
        <v>6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spans="1:252" ht="16.149999999999999" customHeight="1">
      <c r="A7" s="90" t="s">
        <v>39</v>
      </c>
      <c r="B7" s="89">
        <f>SUM(D7+F7+H7+J7+L7+N7)</f>
        <v>650000</v>
      </c>
      <c r="C7" s="90"/>
      <c r="D7" s="87">
        <v>650000</v>
      </c>
      <c r="E7" s="87"/>
      <c r="F7" s="89">
        <v>0</v>
      </c>
      <c r="G7" s="90"/>
      <c r="H7" s="89">
        <v>0</v>
      </c>
      <c r="I7" s="90"/>
      <c r="J7" s="89">
        <v>0</v>
      </c>
      <c r="K7" s="90"/>
      <c r="L7" s="89">
        <v>0</v>
      </c>
      <c r="M7" s="87"/>
      <c r="N7" s="89">
        <v>0</v>
      </c>
      <c r="O7" s="10"/>
      <c r="P7" s="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ht="16.149999999999999" customHeight="1">
      <c r="A8" s="90" t="s">
        <v>35</v>
      </c>
      <c r="B8" s="89">
        <f>SUM(D8+F8+H8+J8+L8+N8)</f>
        <v>3000000</v>
      </c>
      <c r="C8" s="90"/>
      <c r="D8" s="87">
        <v>1500000</v>
      </c>
      <c r="E8" s="109"/>
      <c r="F8" s="87">
        <v>1500000</v>
      </c>
      <c r="G8" s="90"/>
      <c r="H8" s="87">
        <v>0</v>
      </c>
      <c r="I8" s="90"/>
      <c r="J8" s="87">
        <v>0</v>
      </c>
      <c r="K8" s="90"/>
      <c r="L8" s="87">
        <v>0</v>
      </c>
      <c r="M8" s="90"/>
      <c r="N8" s="87">
        <v>0</v>
      </c>
      <c r="O8" s="10"/>
      <c r="P8" s="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spans="1:252" ht="16.149999999999999" customHeight="1" thickBot="1">
      <c r="A9" s="98" t="s">
        <v>68</v>
      </c>
      <c r="B9" s="14">
        <f>SUM(B6:B8)</f>
        <v>11107400</v>
      </c>
      <c r="C9" s="90"/>
      <c r="D9" s="14">
        <f>SUM(D6:D8)</f>
        <v>9607400</v>
      </c>
      <c r="E9" s="95"/>
      <c r="F9" s="15">
        <f>SUM(F6:F8)</f>
        <v>1500000</v>
      </c>
      <c r="G9" s="95"/>
      <c r="H9" s="15">
        <f>SUM(H6:H8)</f>
        <v>0</v>
      </c>
      <c r="I9" s="95"/>
      <c r="J9" s="15">
        <f>SUM(J6:J8)</f>
        <v>0</v>
      </c>
      <c r="K9" s="95"/>
      <c r="L9" s="15">
        <f>SUM(L6:L8)</f>
        <v>0</v>
      </c>
      <c r="M9" s="90"/>
      <c r="N9" s="15">
        <f>SUM(N6:N8)</f>
        <v>0</v>
      </c>
      <c r="O9" s="10"/>
      <c r="P9" s="2" t="s">
        <v>26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pans="1:252" ht="15.75" thickTop="1">
      <c r="A10" s="90"/>
      <c r="B10" s="89"/>
      <c r="C10" s="90"/>
      <c r="D10" s="57"/>
      <c r="E10" s="95"/>
      <c r="F10" s="90"/>
      <c r="G10" s="87"/>
      <c r="H10" s="90"/>
      <c r="I10" s="90"/>
      <c r="J10" s="90"/>
      <c r="K10" s="90"/>
      <c r="L10" s="90"/>
      <c r="M10" s="90"/>
      <c r="N10" s="90"/>
      <c r="O10" s="12"/>
      <c r="P10" s="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spans="1:252">
      <c r="A11" s="98" t="s">
        <v>75</v>
      </c>
      <c r="B11" s="90"/>
      <c r="C11" s="90"/>
      <c r="D11" s="109"/>
      <c r="E11" s="90"/>
      <c r="F11" s="90"/>
      <c r="G11" s="91"/>
      <c r="H11" s="90"/>
      <c r="I11" s="90"/>
      <c r="J11" s="90"/>
      <c r="K11" s="90"/>
      <c r="L11" s="90"/>
      <c r="M11" s="90"/>
      <c r="N11" s="90"/>
      <c r="O11" s="12"/>
      <c r="P11" s="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 ht="16.149999999999999" customHeight="1">
      <c r="A12" s="90" t="s">
        <v>38</v>
      </c>
      <c r="B12" s="89">
        <f>SUM(D12+F12+H12+J12+L12+N12)</f>
        <v>0</v>
      </c>
      <c r="C12" s="88"/>
      <c r="D12" s="87">
        <v>0</v>
      </c>
      <c r="E12" s="87"/>
      <c r="F12" s="89">
        <v>0</v>
      </c>
      <c r="G12" s="90"/>
      <c r="H12" s="89">
        <v>0</v>
      </c>
      <c r="I12" s="90"/>
      <c r="J12" s="89">
        <v>0</v>
      </c>
      <c r="K12" s="90"/>
      <c r="L12" s="89">
        <v>0</v>
      </c>
      <c r="M12" s="87"/>
      <c r="N12" s="89">
        <v>0</v>
      </c>
      <c r="O12" s="10"/>
      <c r="P12" s="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spans="1:252" ht="16.149999999999999" customHeight="1">
      <c r="A13" s="90" t="s">
        <v>40</v>
      </c>
      <c r="B13" s="89">
        <f>SUM(D13+F13+H13+J13+L13+N13)</f>
        <v>0</v>
      </c>
      <c r="C13" s="90"/>
      <c r="D13" s="87">
        <v>0</v>
      </c>
      <c r="E13" s="87"/>
      <c r="F13" s="89">
        <v>0</v>
      </c>
      <c r="G13" s="90"/>
      <c r="H13" s="89">
        <v>0</v>
      </c>
      <c r="I13" s="90"/>
      <c r="J13" s="89">
        <v>0</v>
      </c>
      <c r="K13" s="90"/>
      <c r="L13" s="89">
        <v>0</v>
      </c>
      <c r="M13" s="87"/>
      <c r="N13" s="89">
        <v>0</v>
      </c>
      <c r="O13" s="10"/>
      <c r="P13" s="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ht="16.149999999999999" customHeight="1" thickBot="1">
      <c r="A14" s="98" t="s">
        <v>77</v>
      </c>
      <c r="B14" s="14">
        <f>B12+B13</f>
        <v>0</v>
      </c>
      <c r="C14" s="90"/>
      <c r="D14" s="14">
        <f>D12+D13</f>
        <v>0</v>
      </c>
      <c r="E14" s="95"/>
      <c r="F14" s="15">
        <f>SUM(F11:F13)</f>
        <v>0</v>
      </c>
      <c r="G14" s="95"/>
      <c r="H14" s="15">
        <f>SUM(H11:H13)</f>
        <v>0</v>
      </c>
      <c r="I14" s="95"/>
      <c r="J14" s="15">
        <f>SUM(J11:J13)</f>
        <v>0</v>
      </c>
      <c r="K14" s="95"/>
      <c r="L14" s="15">
        <f>SUM(L11:L13)</f>
        <v>0</v>
      </c>
      <c r="M14" s="90"/>
      <c r="N14" s="15">
        <f>SUM(N11:N13)</f>
        <v>0</v>
      </c>
      <c r="O14" s="10"/>
      <c r="P14" s="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ht="15.75" thickTop="1">
      <c r="A15" s="90"/>
      <c r="B15" s="89"/>
      <c r="C15" s="90"/>
      <c r="D15" s="57"/>
      <c r="E15" s="95"/>
      <c r="F15" s="90"/>
      <c r="G15" s="87"/>
      <c r="H15" s="90"/>
      <c r="I15" s="90"/>
      <c r="J15" s="90"/>
      <c r="K15" s="90"/>
      <c r="L15" s="90"/>
      <c r="M15" s="90"/>
      <c r="N15" s="90"/>
      <c r="O15" s="12"/>
      <c r="P15" s="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1:252" ht="15.75" thickBot="1">
      <c r="A16" s="98" t="s">
        <v>76</v>
      </c>
      <c r="B16" s="86">
        <f>B9+B14</f>
        <v>11107400</v>
      </c>
      <c r="C16" s="90"/>
      <c r="D16" s="74">
        <v>31765000</v>
      </c>
      <c r="E16" s="95"/>
      <c r="F16" s="96"/>
      <c r="G16" s="96"/>
      <c r="H16" s="90"/>
      <c r="I16" s="90"/>
      <c r="J16" s="90"/>
      <c r="K16" s="90"/>
      <c r="L16" s="90"/>
      <c r="M16" s="90"/>
      <c r="N16" s="90"/>
      <c r="O16" s="12"/>
      <c r="P16" s="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1:252" ht="16.149999999999999" customHeight="1" thickTop="1">
      <c r="A17" s="90"/>
      <c r="B17" s="89"/>
      <c r="C17" s="90"/>
      <c r="D17" s="87"/>
      <c r="E17" s="87"/>
      <c r="F17" s="89"/>
      <c r="G17" s="90"/>
      <c r="H17" s="89"/>
      <c r="I17" s="90"/>
      <c r="J17" s="89"/>
      <c r="K17" s="90"/>
      <c r="L17" s="89"/>
      <c r="M17" s="87"/>
      <c r="N17" s="89"/>
      <c r="O17" s="10"/>
      <c r="P17" s="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1:252" ht="16.149999999999999" customHeight="1">
      <c r="A18" s="90"/>
      <c r="B18" s="89"/>
      <c r="C18" s="90"/>
      <c r="D18" s="87"/>
      <c r="E18" s="87"/>
      <c r="F18" s="89"/>
      <c r="G18" s="90"/>
      <c r="H18" s="89"/>
      <c r="I18" s="90"/>
      <c r="J18" s="89"/>
      <c r="K18" s="90"/>
      <c r="L18" s="89"/>
      <c r="M18" s="87"/>
      <c r="N18" s="89"/>
      <c r="O18" s="10"/>
      <c r="P18" s="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1:252" ht="16.149999999999999" customHeight="1">
      <c r="A19" s="98" t="s">
        <v>78</v>
      </c>
      <c r="B19" s="89"/>
      <c r="C19" s="90"/>
      <c r="D19" s="99">
        <f>D9/D16</f>
        <v>0.30245238470014169</v>
      </c>
      <c r="E19" s="87"/>
      <c r="F19" s="89"/>
      <c r="G19" s="90"/>
      <c r="H19" s="89"/>
      <c r="I19" s="90"/>
      <c r="J19" s="89"/>
      <c r="K19" s="90"/>
      <c r="L19" s="89"/>
      <c r="M19" s="87"/>
      <c r="N19" s="89"/>
      <c r="O19" s="10"/>
      <c r="P19" s="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1:252" ht="15.75" thickBot="1">
      <c r="A20" s="109"/>
      <c r="B20" s="109"/>
      <c r="C20" s="109"/>
      <c r="D20" s="109"/>
      <c r="E20" s="90"/>
      <c r="F20" s="90"/>
      <c r="G20" s="91"/>
      <c r="H20" s="90"/>
      <c r="I20" s="90"/>
      <c r="J20" s="90"/>
      <c r="K20" s="90"/>
      <c r="L20" s="90"/>
      <c r="M20" s="90"/>
      <c r="N20" s="90"/>
      <c r="O20" s="12"/>
      <c r="P20" s="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1:252" ht="16.149999999999999" customHeight="1">
      <c r="A21" s="158"/>
      <c r="B21" s="159"/>
      <c r="C21" s="160"/>
      <c r="D21" s="159"/>
      <c r="E21" s="161"/>
      <c r="F21" s="159"/>
      <c r="G21" s="158"/>
      <c r="H21" s="159"/>
      <c r="I21" s="158"/>
      <c r="J21" s="159"/>
      <c r="K21" s="158"/>
      <c r="L21" s="159"/>
      <c r="M21" s="161"/>
      <c r="N21" s="159"/>
      <c r="O21" s="10"/>
      <c r="P21" s="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1:252" s="153" customFormat="1" ht="15.75">
      <c r="A22" s="154"/>
      <c r="B22" s="218" t="s">
        <v>7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151"/>
      <c r="P22" s="152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/>
      <c r="IM22" s="151"/>
      <c r="IN22" s="151"/>
      <c r="IO22" s="151"/>
      <c r="IP22" s="151"/>
      <c r="IQ22" s="151"/>
      <c r="IR22" s="151"/>
    </row>
    <row r="23" spans="1:252" ht="16.899999999999999" customHeight="1">
      <c r="A23" s="150" t="s">
        <v>8</v>
      </c>
      <c r="B23" s="139" t="s">
        <v>3</v>
      </c>
      <c r="C23" s="100"/>
      <c r="D23" s="82">
        <v>2014</v>
      </c>
      <c r="E23" s="84"/>
      <c r="F23" s="82">
        <v>2015</v>
      </c>
      <c r="G23" s="84"/>
      <c r="H23" s="82">
        <v>2016</v>
      </c>
      <c r="I23" s="101"/>
      <c r="J23" s="82">
        <v>2017</v>
      </c>
      <c r="K23" s="101"/>
      <c r="L23" s="82">
        <v>2018</v>
      </c>
      <c r="M23" s="101"/>
      <c r="N23" s="140">
        <v>2019</v>
      </c>
      <c r="O23" s="5"/>
      <c r="P23" s="6"/>
      <c r="Q23" s="5" t="s">
        <v>72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pans="1:25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1:252">
      <c r="A25" s="90" t="s">
        <v>36</v>
      </c>
      <c r="B25" s="87">
        <f>SUM(D25+F25+H25+J25+L25+N25)</f>
        <v>4958341</v>
      </c>
      <c r="C25" s="90"/>
      <c r="D25" s="87">
        <v>4958341</v>
      </c>
      <c r="E25" s="90"/>
      <c r="F25" s="89">
        <v>0</v>
      </c>
      <c r="G25" s="95"/>
      <c r="H25" s="89">
        <v>0</v>
      </c>
      <c r="I25" s="95"/>
      <c r="J25" s="89">
        <v>0</v>
      </c>
      <c r="K25" s="95"/>
      <c r="L25" s="89">
        <v>0</v>
      </c>
      <c r="M25" s="95"/>
      <c r="N25" s="89">
        <v>0</v>
      </c>
      <c r="O25" s="12"/>
      <c r="P25" s="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1:252">
      <c r="A26" s="90" t="s">
        <v>43</v>
      </c>
      <c r="B26" s="87">
        <f>SUM(D26+F26+H26+J26+L26+N26)</f>
        <v>0</v>
      </c>
      <c r="C26" s="90"/>
      <c r="D26" s="87">
        <v>0</v>
      </c>
      <c r="E26" s="90"/>
      <c r="F26" s="89">
        <v>0</v>
      </c>
      <c r="G26" s="95"/>
      <c r="H26" s="89">
        <v>0</v>
      </c>
      <c r="I26" s="95"/>
      <c r="J26" s="89">
        <v>0</v>
      </c>
      <c r="K26" s="95"/>
      <c r="L26" s="89">
        <v>0</v>
      </c>
      <c r="M26" s="95"/>
      <c r="N26" s="89">
        <v>0</v>
      </c>
      <c r="O26" s="12"/>
      <c r="P26" s="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1:252">
      <c r="A27" s="90"/>
      <c r="B27" s="87"/>
      <c r="C27" s="90"/>
      <c r="D27" s="87"/>
      <c r="E27" s="90"/>
      <c r="F27" s="89"/>
      <c r="G27" s="95"/>
      <c r="H27" s="89"/>
      <c r="I27" s="95"/>
      <c r="J27" s="89"/>
      <c r="K27" s="95"/>
      <c r="L27" s="89"/>
      <c r="M27" s="95"/>
      <c r="N27" s="89"/>
      <c r="O27" s="12"/>
      <c r="P27" s="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spans="1:252">
      <c r="A28" s="98" t="s">
        <v>44</v>
      </c>
      <c r="B28" s="87"/>
      <c r="C28" s="90"/>
      <c r="D28" s="87"/>
      <c r="E28" s="90"/>
      <c r="F28" s="89"/>
      <c r="G28" s="90"/>
      <c r="H28" s="89"/>
      <c r="I28" s="90"/>
      <c r="J28" s="89"/>
      <c r="K28" s="90"/>
      <c r="L28" s="89"/>
      <c r="M28" s="87"/>
      <c r="N28" s="89"/>
      <c r="O28" s="12"/>
      <c r="P28" s="2" t="s">
        <v>23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spans="1:252">
      <c r="A29" s="90" t="s">
        <v>45</v>
      </c>
      <c r="B29" s="87">
        <f>SUM(D29+F29+H29+J29+L29+N29)</f>
        <v>8623900</v>
      </c>
      <c r="C29" s="88"/>
      <c r="D29" s="87">
        <f>D31-D30</f>
        <v>8023900</v>
      </c>
      <c r="E29" s="88"/>
      <c r="F29" s="87">
        <v>200000</v>
      </c>
      <c r="G29" s="88"/>
      <c r="H29" s="87">
        <v>200000</v>
      </c>
      <c r="I29" s="88"/>
      <c r="J29" s="89">
        <v>200000</v>
      </c>
      <c r="K29" s="88"/>
      <c r="L29" s="89">
        <v>0</v>
      </c>
      <c r="M29" s="88"/>
      <c r="N29" s="89">
        <v>0</v>
      </c>
      <c r="O29" s="10"/>
      <c r="P29" s="2" t="s">
        <v>9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spans="1:252">
      <c r="A30" s="90" t="s">
        <v>46</v>
      </c>
      <c r="B30" s="87">
        <f>SUM(D30+F30+H30+J30+L30+N30)</f>
        <v>650000</v>
      </c>
      <c r="C30" s="87"/>
      <c r="D30" s="87">
        <f>D7</f>
        <v>650000</v>
      </c>
      <c r="E30" s="88"/>
      <c r="F30" s="87">
        <v>0</v>
      </c>
      <c r="G30" s="88"/>
      <c r="H30" s="89">
        <v>0</v>
      </c>
      <c r="I30" s="88"/>
      <c r="J30" s="89">
        <v>0</v>
      </c>
      <c r="K30" s="88"/>
      <c r="L30" s="87">
        <v>0</v>
      </c>
      <c r="M30" s="90"/>
      <c r="N30" s="87">
        <v>0</v>
      </c>
      <c r="O30" s="10"/>
      <c r="P30" s="2" t="s">
        <v>22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</row>
    <row r="31" spans="1:252">
      <c r="A31" s="90" t="s">
        <v>47</v>
      </c>
      <c r="B31" s="87">
        <f>SUM(D31+F31+H31+J31+L31+N31)</f>
        <v>9273900</v>
      </c>
      <c r="C31" s="88"/>
      <c r="D31" s="87">
        <v>8673900</v>
      </c>
      <c r="E31" s="90"/>
      <c r="F31" s="87">
        <f>SUM(F29:F30)</f>
        <v>200000</v>
      </c>
      <c r="G31" s="91"/>
      <c r="H31" s="87">
        <f>SUM(H29:H30)</f>
        <v>200000</v>
      </c>
      <c r="I31" s="90"/>
      <c r="J31" s="87">
        <f>SUM(J29:J30)</f>
        <v>200000</v>
      </c>
      <c r="K31" s="90"/>
      <c r="L31" s="87">
        <f>SUM(L29:L30)</f>
        <v>0</v>
      </c>
      <c r="M31" s="90"/>
      <c r="N31" s="87">
        <f>SUM(N29:N30)</f>
        <v>0</v>
      </c>
      <c r="O31" s="10"/>
      <c r="P31" s="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</row>
    <row r="32" spans="1:252">
      <c r="A32" s="90" t="s">
        <v>48</v>
      </c>
      <c r="B32" s="87">
        <f>SUM(D32+F32+H32+J32+L32+N32)</f>
        <v>0</v>
      </c>
      <c r="C32" s="90"/>
      <c r="D32" s="87">
        <v>0</v>
      </c>
      <c r="E32" s="90"/>
      <c r="F32" s="87">
        <v>0</v>
      </c>
      <c r="G32" s="90"/>
      <c r="H32" s="87">
        <v>0</v>
      </c>
      <c r="I32" s="90"/>
      <c r="J32" s="87">
        <v>0</v>
      </c>
      <c r="K32" s="90"/>
      <c r="L32" s="87">
        <v>0</v>
      </c>
      <c r="M32" s="90"/>
      <c r="N32" s="87">
        <v>0</v>
      </c>
      <c r="O32" s="10"/>
      <c r="P32" s="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</row>
    <row r="33" spans="1:252" ht="15.75" thickBot="1">
      <c r="A33" s="98" t="s">
        <v>55</v>
      </c>
      <c r="B33" s="58">
        <f>SUM(B25+B31+B32)</f>
        <v>14232241</v>
      </c>
      <c r="C33" s="90"/>
      <c r="D33" s="58">
        <f>SUM(D25+D31+D32)</f>
        <v>13632241</v>
      </c>
      <c r="E33" s="95"/>
      <c r="F33" s="58">
        <f>SUM(F25+F31+F32)</f>
        <v>200000</v>
      </c>
      <c r="G33" s="95"/>
      <c r="H33" s="58">
        <f>SUM(H25+H31+H32)</f>
        <v>200000</v>
      </c>
      <c r="I33" s="95"/>
      <c r="J33" s="58">
        <f>SUM(J25+J31+J32)</f>
        <v>200000</v>
      </c>
      <c r="K33" s="95"/>
      <c r="L33" s="58">
        <f>SUM(L25+L31+L32)</f>
        <v>0</v>
      </c>
      <c r="M33" s="90"/>
      <c r="N33" s="58">
        <f>SUM(N25+N31+N32)</f>
        <v>0</v>
      </c>
      <c r="O33" s="10"/>
      <c r="P33" s="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</row>
    <row r="34" spans="1:252" ht="15.75" thickTop="1">
      <c r="A34" s="90"/>
      <c r="B34" s="90"/>
      <c r="C34" s="90"/>
      <c r="D34" s="102"/>
      <c r="E34" s="95"/>
      <c r="F34" s="57"/>
      <c r="G34" s="95"/>
      <c r="H34" s="57"/>
      <c r="I34" s="95"/>
      <c r="J34" s="57"/>
      <c r="K34" s="95"/>
      <c r="L34" s="57"/>
      <c r="M34" s="90"/>
      <c r="N34" s="57"/>
      <c r="O34" s="2"/>
      <c r="P34" s="2"/>
      <c r="Q34" s="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spans="1:252">
      <c r="A35" s="90" t="s">
        <v>56</v>
      </c>
      <c r="B35" s="90"/>
      <c r="C35" s="90"/>
      <c r="D35" s="57">
        <v>31765000</v>
      </c>
      <c r="E35" s="95"/>
      <c r="F35" s="57"/>
      <c r="G35" s="95"/>
      <c r="H35" s="57"/>
      <c r="I35" s="95"/>
      <c r="J35" s="57"/>
      <c r="K35" s="95"/>
      <c r="L35" s="57"/>
      <c r="M35" s="90"/>
      <c r="N35" s="57"/>
      <c r="O35" s="2"/>
      <c r="P35" s="111" t="s">
        <v>29</v>
      </c>
      <c r="Q35" s="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spans="1:252" ht="15.75" thickBot="1">
      <c r="A36" s="90" t="s">
        <v>57</v>
      </c>
      <c r="B36" s="90"/>
      <c r="C36" s="90"/>
      <c r="D36" s="59">
        <v>2415000</v>
      </c>
      <c r="E36" s="95"/>
      <c r="F36" s="57"/>
      <c r="G36" s="95"/>
      <c r="H36" s="57"/>
      <c r="I36" s="95"/>
      <c r="J36" s="57"/>
      <c r="K36" s="95"/>
      <c r="L36" s="57"/>
      <c r="M36" s="90"/>
      <c r="N36" s="57"/>
      <c r="O36" s="21"/>
      <c r="P36" s="21" t="s">
        <v>31</v>
      </c>
      <c r="Q36" s="21"/>
    </row>
    <row r="37" spans="1:252" ht="15.75" thickTop="1">
      <c r="A37" s="98" t="s">
        <v>71</v>
      </c>
      <c r="B37" s="90"/>
      <c r="C37" s="90"/>
      <c r="D37" s="77">
        <f>SUM(D35:D36)</f>
        <v>34180000</v>
      </c>
      <c r="E37" s="95"/>
      <c r="F37" s="57"/>
      <c r="G37" s="95"/>
      <c r="H37" s="57"/>
      <c r="I37" s="95"/>
      <c r="J37" s="57"/>
      <c r="K37" s="95"/>
      <c r="L37" s="57"/>
      <c r="M37" s="90"/>
      <c r="N37" s="57"/>
      <c r="O37" s="21"/>
      <c r="P37" s="64" t="s">
        <v>54</v>
      </c>
      <c r="Q37" s="21"/>
    </row>
    <row r="38" spans="1:252">
      <c r="A38" s="103"/>
      <c r="B38" s="103"/>
      <c r="C38" s="103"/>
      <c r="D38" s="104"/>
      <c r="E38" s="109"/>
      <c r="F38" s="90"/>
      <c r="G38" s="90"/>
      <c r="H38" s="90"/>
      <c r="I38" s="90"/>
      <c r="J38" s="90"/>
      <c r="K38" s="90"/>
      <c r="L38" s="90"/>
      <c r="M38" s="90"/>
      <c r="N38" s="90"/>
      <c r="O38" s="21"/>
      <c r="P38" s="21" t="s">
        <v>28</v>
      </c>
      <c r="Q38" s="21"/>
    </row>
    <row r="39" spans="1:252" ht="15.75" thickBot="1">
      <c r="A39" s="141" t="s">
        <v>58</v>
      </c>
      <c r="B39" s="90"/>
      <c r="C39" s="90"/>
      <c r="D39" s="73">
        <f>D33/D35</f>
        <v>0.42915916889658429</v>
      </c>
      <c r="E39" s="109"/>
      <c r="F39" s="90"/>
      <c r="G39" s="90"/>
      <c r="H39" s="90"/>
      <c r="I39" s="90"/>
      <c r="J39" s="90"/>
      <c r="K39" s="90"/>
      <c r="L39" s="90"/>
      <c r="M39" s="90"/>
      <c r="N39" s="90"/>
      <c r="O39" s="21"/>
      <c r="P39" s="21"/>
      <c r="Q39" s="21"/>
    </row>
    <row r="40" spans="1:252" ht="16.5" thickTop="1" thickBot="1">
      <c r="A40" s="109"/>
      <c r="B40" s="109"/>
      <c r="C40" s="109"/>
      <c r="D40" s="109"/>
      <c r="E40" s="109"/>
      <c r="F40" s="105"/>
      <c r="G40" s="106"/>
      <c r="H40" s="106"/>
      <c r="I40" s="106"/>
      <c r="J40" s="106"/>
      <c r="K40" s="106"/>
      <c r="L40" s="106"/>
      <c r="M40" s="106"/>
      <c r="N40" s="106"/>
      <c r="O40" s="21"/>
      <c r="P40" s="21" t="s">
        <v>41</v>
      </c>
      <c r="Q40" s="21"/>
    </row>
    <row r="41" spans="1:252" ht="15.75" thickTop="1">
      <c r="A41" s="162"/>
      <c r="B41" s="163"/>
      <c r="C41" s="163"/>
      <c r="D41" s="164"/>
      <c r="E41" s="165"/>
      <c r="F41" s="219" t="s">
        <v>66</v>
      </c>
      <c r="G41" s="220"/>
      <c r="H41" s="220"/>
      <c r="I41" s="220"/>
      <c r="J41" s="220"/>
      <c r="K41" s="220"/>
      <c r="L41" s="220"/>
      <c r="M41" s="220"/>
      <c r="N41" s="220"/>
      <c r="O41" s="21"/>
      <c r="P41" s="21" t="s">
        <v>32</v>
      </c>
      <c r="Q41" s="21"/>
    </row>
    <row r="42" spans="1:252">
      <c r="A42" s="134" t="s">
        <v>49</v>
      </c>
      <c r="B42" s="119"/>
      <c r="C42" s="121"/>
      <c r="D42" s="119"/>
      <c r="E42" s="122"/>
      <c r="F42" s="94" t="s">
        <v>64</v>
      </c>
      <c r="G42" s="90"/>
      <c r="H42" s="90"/>
      <c r="I42" s="90"/>
      <c r="J42" s="90"/>
      <c r="K42" s="90"/>
      <c r="L42" s="90"/>
      <c r="M42" s="90"/>
      <c r="N42" s="90"/>
      <c r="O42" s="21"/>
      <c r="P42" s="112" t="s">
        <v>42</v>
      </c>
      <c r="Q42" s="21"/>
    </row>
    <row r="43" spans="1:252" ht="15.75" thickBot="1">
      <c r="A43" s="119" t="s">
        <v>50</v>
      </c>
      <c r="B43" s="114">
        <f>B29</f>
        <v>8623900</v>
      </c>
      <c r="C43" s="121"/>
      <c r="D43" s="115" t="s">
        <v>67</v>
      </c>
      <c r="E43" s="122"/>
      <c r="F43" s="93" t="s">
        <v>24</v>
      </c>
      <c r="G43" s="90"/>
      <c r="H43" s="90"/>
      <c r="I43" s="90"/>
      <c r="J43" s="90"/>
      <c r="K43" s="90"/>
      <c r="L43" s="90"/>
      <c r="M43" s="90"/>
      <c r="N43" s="90"/>
      <c r="O43" s="21"/>
      <c r="P43" s="21" t="s">
        <v>33</v>
      </c>
      <c r="Q43" s="21"/>
    </row>
    <row r="44" spans="1:252" ht="15.75" thickTop="1">
      <c r="A44" s="119" t="s">
        <v>10</v>
      </c>
      <c r="B44" s="123"/>
      <c r="C44" s="124"/>
      <c r="D44" s="125">
        <f>B43/32780333</f>
        <v>0.26308152513276789</v>
      </c>
      <c r="E44" s="126"/>
      <c r="F44" s="93" t="s">
        <v>25</v>
      </c>
      <c r="G44" s="90"/>
      <c r="H44" s="90"/>
      <c r="I44" s="90"/>
      <c r="J44" s="90"/>
      <c r="K44" s="90"/>
      <c r="L44" s="90"/>
      <c r="M44" s="90"/>
      <c r="N44" s="90"/>
      <c r="P44" s="21" t="s">
        <v>52</v>
      </c>
    </row>
    <row r="45" spans="1:252">
      <c r="A45" s="119" t="s">
        <v>51</v>
      </c>
      <c r="B45" s="124"/>
      <c r="C45" s="124"/>
      <c r="D45" s="125">
        <f>(+B43+B32)/32780333</f>
        <v>0.26308152513276789</v>
      </c>
      <c r="E45" s="127"/>
      <c r="F45" s="93" t="s">
        <v>73</v>
      </c>
      <c r="G45" s="90"/>
      <c r="H45" s="90"/>
      <c r="I45" s="90"/>
      <c r="J45" s="90"/>
      <c r="K45" s="90"/>
      <c r="L45" s="90"/>
      <c r="M45" s="90"/>
      <c r="N45" s="90"/>
      <c r="P45" s="21" t="s">
        <v>53</v>
      </c>
    </row>
    <row r="46" spans="1:252">
      <c r="A46" s="134" t="s">
        <v>70</v>
      </c>
      <c r="B46" s="119"/>
      <c r="C46" s="119"/>
      <c r="D46" s="128">
        <v>0.5</v>
      </c>
      <c r="E46" s="127"/>
      <c r="F46" s="94" t="s">
        <v>65</v>
      </c>
      <c r="G46" s="90"/>
      <c r="H46" s="90"/>
      <c r="I46" s="90"/>
      <c r="J46" s="90"/>
      <c r="K46" s="90"/>
      <c r="L46" s="90"/>
      <c r="M46" s="90"/>
      <c r="N46" s="90"/>
      <c r="P46" s="21" t="s">
        <v>63</v>
      </c>
    </row>
    <row r="47" spans="1:252">
      <c r="A47" s="134"/>
      <c r="B47" s="119"/>
      <c r="C47" s="119"/>
      <c r="D47" s="125"/>
      <c r="E47" s="127"/>
      <c r="F47" s="93" t="s">
        <v>79</v>
      </c>
      <c r="G47" s="90"/>
      <c r="H47" s="90"/>
      <c r="I47" s="90"/>
      <c r="J47" s="90"/>
      <c r="K47" s="90"/>
      <c r="L47" s="90"/>
      <c r="M47" s="90"/>
      <c r="N47" s="90"/>
      <c r="P47" s="21" t="s">
        <v>34</v>
      </c>
    </row>
    <row r="48" spans="1:252">
      <c r="A48" s="119"/>
      <c r="B48" s="119"/>
      <c r="C48" s="119"/>
      <c r="D48" s="124"/>
      <c r="E48" s="127"/>
      <c r="F48" s="94" t="s">
        <v>12</v>
      </c>
      <c r="G48" s="90"/>
      <c r="H48" s="90"/>
      <c r="I48" s="90"/>
      <c r="J48" s="90"/>
      <c r="K48" s="90"/>
      <c r="L48" s="90"/>
      <c r="M48" s="90"/>
      <c r="N48" s="90"/>
      <c r="P48" s="21" t="s">
        <v>30</v>
      </c>
    </row>
    <row r="49" spans="1:18" ht="15.75">
      <c r="A49" s="142" t="s">
        <v>14</v>
      </c>
      <c r="B49" s="129"/>
      <c r="C49" s="129"/>
      <c r="D49" s="130"/>
      <c r="E49" s="131"/>
      <c r="F49" s="93" t="s">
        <v>13</v>
      </c>
      <c r="G49" s="90"/>
      <c r="H49" s="90"/>
      <c r="I49" s="90"/>
      <c r="J49" s="90"/>
      <c r="K49" s="90"/>
      <c r="L49" s="90"/>
      <c r="M49" s="90"/>
      <c r="N49" s="90"/>
      <c r="P49" s="108"/>
      <c r="R49" s="21"/>
    </row>
    <row r="50" spans="1:18">
      <c r="A50" s="134" t="s">
        <v>16</v>
      </c>
      <c r="B50" s="124"/>
      <c r="C50" s="124"/>
      <c r="D50" s="132"/>
      <c r="E50" s="133"/>
      <c r="F50" s="93" t="s">
        <v>15</v>
      </c>
      <c r="G50" s="90"/>
      <c r="H50" s="90"/>
      <c r="I50" s="90"/>
      <c r="J50" s="90"/>
      <c r="K50" s="90"/>
      <c r="L50" s="90"/>
      <c r="M50" s="90"/>
      <c r="N50" s="90"/>
      <c r="P50" s="108"/>
      <c r="R50" s="21"/>
    </row>
    <row r="51" spans="1:18">
      <c r="A51" s="119" t="s">
        <v>59</v>
      </c>
      <c r="B51" s="119"/>
      <c r="C51" s="134"/>
      <c r="D51" s="135">
        <v>6.7299999999999999E-2</v>
      </c>
      <c r="E51" s="120"/>
      <c r="F51" s="93" t="s">
        <v>17</v>
      </c>
      <c r="G51" s="90"/>
      <c r="H51" s="90"/>
      <c r="I51" s="90"/>
      <c r="J51" s="90"/>
      <c r="K51" s="90"/>
      <c r="L51" s="90"/>
      <c r="M51" s="90"/>
      <c r="N51" s="90"/>
      <c r="R51" s="21"/>
    </row>
    <row r="52" spans="1:18">
      <c r="A52" s="119" t="s">
        <v>60</v>
      </c>
      <c r="B52" s="119"/>
      <c r="C52" s="134"/>
      <c r="D52" s="135">
        <v>3.5200000000000002E-2</v>
      </c>
      <c r="E52" s="120"/>
      <c r="F52" s="93" t="s">
        <v>18</v>
      </c>
      <c r="G52" s="90"/>
      <c r="H52" s="90"/>
      <c r="I52" s="90"/>
      <c r="J52" s="90"/>
      <c r="K52" s="90"/>
      <c r="L52" s="90"/>
      <c r="M52" s="90"/>
      <c r="N52" s="90"/>
      <c r="R52" s="21"/>
    </row>
    <row r="53" spans="1:18" ht="15.75" thickBot="1">
      <c r="A53" s="134" t="s">
        <v>61</v>
      </c>
      <c r="B53" s="119"/>
      <c r="C53" s="119"/>
      <c r="D53" s="116">
        <f>SUM(D51:D52)</f>
        <v>0.10250000000000001</v>
      </c>
      <c r="E53" s="120"/>
      <c r="F53" s="93" t="s">
        <v>19</v>
      </c>
      <c r="G53" s="90"/>
      <c r="H53" s="90"/>
      <c r="I53" s="90"/>
      <c r="J53" s="90"/>
      <c r="K53" s="90"/>
      <c r="L53" s="90"/>
      <c r="M53" s="90"/>
      <c r="N53" s="90"/>
      <c r="R53" s="21"/>
    </row>
    <row r="54" spans="1:18" ht="15.75" thickTop="1">
      <c r="A54" s="119"/>
      <c r="B54" s="119"/>
      <c r="C54" s="119"/>
      <c r="D54" s="117"/>
      <c r="E54" s="120"/>
      <c r="F54" s="93" t="s">
        <v>20</v>
      </c>
      <c r="G54" s="90"/>
      <c r="H54" s="90"/>
      <c r="I54" s="90"/>
      <c r="J54" s="87"/>
      <c r="K54" s="90"/>
      <c r="L54" s="90"/>
      <c r="M54" s="90"/>
      <c r="N54" s="90"/>
      <c r="R54" s="21"/>
    </row>
    <row r="55" spans="1:18" ht="15.75" thickBot="1">
      <c r="A55" s="134" t="s">
        <v>62</v>
      </c>
      <c r="B55" s="119"/>
      <c r="C55" s="121"/>
      <c r="D55" s="118">
        <v>1.4E-2</v>
      </c>
      <c r="E55" s="120"/>
      <c r="F55" s="93" t="s">
        <v>21</v>
      </c>
      <c r="G55" s="90"/>
      <c r="H55" s="90"/>
      <c r="I55" s="90"/>
      <c r="J55" s="136"/>
      <c r="K55" s="90"/>
      <c r="L55" s="90"/>
      <c r="M55" s="90"/>
      <c r="N55" s="90"/>
      <c r="P55" s="62" t="s">
        <v>81</v>
      </c>
      <c r="R55" s="21"/>
    </row>
    <row r="56" spans="1:18" ht="15.75" thickTop="1">
      <c r="A56" s="129"/>
      <c r="B56" s="143"/>
      <c r="C56" s="144"/>
      <c r="D56" s="145"/>
      <c r="E56" s="120"/>
      <c r="F56" s="93" t="s">
        <v>27</v>
      </c>
      <c r="G56" s="90"/>
      <c r="H56" s="90"/>
      <c r="I56" s="90"/>
      <c r="J56" s="136"/>
      <c r="K56" s="90"/>
      <c r="L56" s="90"/>
      <c r="M56" s="90"/>
      <c r="N56" s="90"/>
      <c r="R56" s="21"/>
    </row>
    <row r="57" spans="1:18" ht="15.75" thickBot="1">
      <c r="A57" s="166"/>
      <c r="B57" s="166"/>
      <c r="C57" s="166"/>
      <c r="D57" s="166"/>
      <c r="E57" s="107"/>
      <c r="F57" s="137"/>
      <c r="G57" s="97"/>
      <c r="H57" s="97"/>
      <c r="I57" s="97"/>
      <c r="J57" s="138"/>
      <c r="K57" s="97"/>
      <c r="L57" s="97"/>
      <c r="M57" s="97"/>
      <c r="N57" s="97"/>
      <c r="R57" s="21"/>
    </row>
    <row r="58" spans="1:18" ht="15.75" thickTop="1">
      <c r="A58" s="46"/>
      <c r="B58" s="46"/>
      <c r="C58" s="46"/>
      <c r="D58" s="46"/>
      <c r="E58" s="12"/>
      <c r="F58" s="21"/>
      <c r="G58" s="21"/>
      <c r="H58" s="21"/>
      <c r="I58" s="21"/>
      <c r="J58" s="21"/>
      <c r="K58" s="21"/>
      <c r="L58" s="21"/>
      <c r="M58" s="21"/>
      <c r="N58" s="21"/>
    </row>
    <row r="59" spans="1:18">
      <c r="E59" s="43"/>
      <c r="G59" s="21"/>
      <c r="H59" s="21"/>
      <c r="I59" s="21"/>
      <c r="J59" s="21"/>
      <c r="K59" s="21"/>
      <c r="L59" s="21"/>
      <c r="M59" s="21"/>
      <c r="N59" s="2"/>
    </row>
    <row r="60" spans="1:18">
      <c r="E60" s="113"/>
      <c r="F60" s="21"/>
      <c r="G60" s="46"/>
      <c r="H60" s="46"/>
      <c r="I60" s="46"/>
    </row>
    <row r="61" spans="1:18">
      <c r="E61" s="46"/>
    </row>
  </sheetData>
  <mergeCells count="5">
    <mergeCell ref="L1:N1"/>
    <mergeCell ref="B3:N3"/>
    <mergeCell ref="B22:N22"/>
    <mergeCell ref="F41:N41"/>
    <mergeCell ref="A3:A4"/>
  </mergeCells>
  <pageMargins left="0.75" right="0.5" top="0.5" bottom="0.5" header="0.5" footer="0.5"/>
  <pageSetup scale="57" orientation="landscape" r:id="rId1"/>
  <headerFooter alignWithMargins="0">
    <oddFooter>&amp;L&amp;Z&amp;F&amp;RReport Run &amp;D</oddFooter>
  </headerFooter>
  <rowBreaks count="1" manualBreakCount="1">
    <brk id="44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1"/>
  <sheetViews>
    <sheetView showOutlineSymbols="0" topLeftCell="A21" zoomScale="87" zoomScaleNormal="87" workbookViewId="0">
      <selection activeCell="H37" sqref="H37:H39"/>
    </sheetView>
  </sheetViews>
  <sheetFormatPr defaultColWidth="8.77734375" defaultRowHeight="15"/>
  <cols>
    <col min="1" max="1" width="54.5546875" style="108" customWidth="1"/>
    <col min="2" max="2" width="12.77734375" style="108" customWidth="1"/>
    <col min="3" max="3" width="3.77734375" style="108" customWidth="1"/>
    <col min="4" max="4" width="12.77734375" style="108" customWidth="1"/>
    <col min="5" max="5" width="3.88671875" style="108" customWidth="1"/>
    <col min="6" max="6" width="12.77734375" style="108" customWidth="1"/>
    <col min="7" max="7" width="3.77734375" style="108" customWidth="1"/>
    <col min="8" max="8" width="12.77734375" style="108" customWidth="1"/>
    <col min="9" max="9" width="3.77734375" style="108" customWidth="1"/>
    <col min="10" max="10" width="12.77734375" style="108" customWidth="1"/>
    <col min="11" max="11" width="3.77734375" style="108" customWidth="1"/>
    <col min="12" max="12" width="12.77734375" style="108" customWidth="1"/>
    <col min="13" max="13" width="3.77734375" style="108" customWidth="1"/>
    <col min="14" max="14" width="12.77734375" style="108" customWidth="1"/>
    <col min="15" max="15" width="8.77734375" style="108" customWidth="1"/>
    <col min="16" max="16" width="8.77734375" style="62"/>
    <col min="17" max="16384" width="8.77734375" style="108"/>
  </cols>
  <sheetData>
    <row r="1" spans="1:252" ht="58.5" customHeight="1" thickBot="1">
      <c r="A1" s="155" t="s">
        <v>80</v>
      </c>
      <c r="B1" s="156"/>
      <c r="C1" s="156"/>
      <c r="D1" s="156"/>
      <c r="E1" s="157" t="s">
        <v>1</v>
      </c>
      <c r="F1" s="156"/>
      <c r="G1" s="156"/>
      <c r="H1" s="156"/>
      <c r="I1" s="156"/>
      <c r="J1" s="156"/>
      <c r="K1" s="156"/>
      <c r="L1" s="216">
        <v>41759</v>
      </c>
      <c r="M1" s="216"/>
      <c r="N1" s="216"/>
    </row>
    <row r="2" spans="1:252" ht="24" customHeight="1" thickTop="1">
      <c r="A2" s="147"/>
      <c r="B2" s="146"/>
      <c r="C2" s="146"/>
      <c r="D2" s="146"/>
      <c r="E2" s="148"/>
      <c r="F2" s="148"/>
      <c r="G2" s="148"/>
      <c r="H2" s="148"/>
      <c r="I2" s="146"/>
      <c r="J2" s="148"/>
      <c r="K2" s="148"/>
      <c r="L2" s="148"/>
      <c r="M2" s="148"/>
      <c r="N2" s="149"/>
    </row>
    <row r="3" spans="1:252" s="153" customFormat="1" ht="15.75">
      <c r="A3" s="221" t="s">
        <v>4</v>
      </c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151"/>
      <c r="P3" s="152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</row>
    <row r="4" spans="1:252" ht="16.149999999999999" customHeight="1">
      <c r="A4" s="221"/>
      <c r="B4" s="78" t="s">
        <v>3</v>
      </c>
      <c r="C4" s="79"/>
      <c r="D4" s="78">
        <v>2014</v>
      </c>
      <c r="E4" s="80"/>
      <c r="F4" s="78">
        <v>2015</v>
      </c>
      <c r="G4" s="80"/>
      <c r="H4" s="78">
        <v>2016</v>
      </c>
      <c r="I4" s="81"/>
      <c r="J4" s="78">
        <v>2017</v>
      </c>
      <c r="K4" s="81"/>
      <c r="L4" s="78">
        <v>2018</v>
      </c>
      <c r="M4" s="81"/>
      <c r="N4" s="78">
        <v>2019</v>
      </c>
      <c r="O4" s="5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P5" s="110" t="s">
        <v>5</v>
      </c>
    </row>
    <row r="6" spans="1:252" ht="16.149999999999999" customHeight="1">
      <c r="A6" s="90" t="s">
        <v>37</v>
      </c>
      <c r="B6" s="89">
        <f>SUM(D6+F6+H6+J6+L6+N6)</f>
        <v>7457400</v>
      </c>
      <c r="C6" s="88"/>
      <c r="D6" s="87">
        <v>7457400</v>
      </c>
      <c r="E6" s="87"/>
      <c r="F6" s="89">
        <v>0</v>
      </c>
      <c r="G6" s="90"/>
      <c r="H6" s="89">
        <v>0</v>
      </c>
      <c r="I6" s="90"/>
      <c r="J6" s="89">
        <v>0</v>
      </c>
      <c r="K6" s="90"/>
      <c r="L6" s="89">
        <v>0</v>
      </c>
      <c r="M6" s="87"/>
      <c r="N6" s="89">
        <v>0</v>
      </c>
      <c r="O6" s="10"/>
      <c r="P6" s="2" t="s">
        <v>6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spans="1:252" ht="16.149999999999999" customHeight="1">
      <c r="A7" s="90" t="s">
        <v>39</v>
      </c>
      <c r="B7" s="89">
        <f>SUM(D7+F7+H7+J7+L7+N7)</f>
        <v>650000</v>
      </c>
      <c r="C7" s="90"/>
      <c r="D7" s="87">
        <v>650000</v>
      </c>
      <c r="E7" s="87"/>
      <c r="F7" s="89">
        <v>0</v>
      </c>
      <c r="G7" s="90"/>
      <c r="H7" s="89">
        <v>0</v>
      </c>
      <c r="I7" s="90"/>
      <c r="J7" s="89">
        <v>0</v>
      </c>
      <c r="K7" s="90"/>
      <c r="L7" s="89">
        <v>0</v>
      </c>
      <c r="M7" s="87"/>
      <c r="N7" s="89">
        <v>0</v>
      </c>
      <c r="O7" s="10"/>
      <c r="P7" s="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ht="16.149999999999999" customHeight="1">
      <c r="A8" s="90" t="s">
        <v>35</v>
      </c>
      <c r="B8" s="89">
        <f>SUM(D8+F8+H8+J8+L8+N8)</f>
        <v>3000000</v>
      </c>
      <c r="C8" s="90"/>
      <c r="D8" s="87">
        <v>1500000</v>
      </c>
      <c r="E8" s="109"/>
      <c r="F8" s="87">
        <v>1500000</v>
      </c>
      <c r="G8" s="90"/>
      <c r="H8" s="87">
        <v>0</v>
      </c>
      <c r="I8" s="90"/>
      <c r="J8" s="87">
        <v>0</v>
      </c>
      <c r="K8" s="90"/>
      <c r="L8" s="87">
        <v>0</v>
      </c>
      <c r="M8" s="90"/>
      <c r="N8" s="87">
        <v>0</v>
      </c>
      <c r="O8" s="10"/>
      <c r="P8" s="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spans="1:252" ht="16.149999999999999" customHeight="1" thickBot="1">
      <c r="A9" s="98" t="s">
        <v>68</v>
      </c>
      <c r="B9" s="14">
        <f>SUM(B6:B8)</f>
        <v>11107400</v>
      </c>
      <c r="C9" s="90"/>
      <c r="D9" s="14">
        <f>SUM(D6:D8)</f>
        <v>9607400</v>
      </c>
      <c r="E9" s="95"/>
      <c r="F9" s="15">
        <f>SUM(F6:F8)</f>
        <v>1500000</v>
      </c>
      <c r="G9" s="95"/>
      <c r="H9" s="15">
        <f>SUM(H6:H8)</f>
        <v>0</v>
      </c>
      <c r="I9" s="95"/>
      <c r="J9" s="15">
        <f>SUM(J6:J8)</f>
        <v>0</v>
      </c>
      <c r="K9" s="95"/>
      <c r="L9" s="15">
        <f>SUM(L6:L8)</f>
        <v>0</v>
      </c>
      <c r="M9" s="90"/>
      <c r="N9" s="15">
        <f>SUM(N6:N8)</f>
        <v>0</v>
      </c>
      <c r="O9" s="10"/>
      <c r="P9" s="2" t="s">
        <v>26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pans="1:252" ht="15.75" thickTop="1">
      <c r="A10" s="90"/>
      <c r="B10" s="89"/>
      <c r="C10" s="90"/>
      <c r="D10" s="57"/>
      <c r="E10" s="95"/>
      <c r="F10" s="90"/>
      <c r="G10" s="87"/>
      <c r="H10" s="90"/>
      <c r="I10" s="90"/>
      <c r="J10" s="90"/>
      <c r="K10" s="90"/>
      <c r="L10" s="90"/>
      <c r="M10" s="90"/>
      <c r="N10" s="90"/>
      <c r="O10" s="12"/>
      <c r="P10" s="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spans="1:252">
      <c r="A11" s="98" t="s">
        <v>75</v>
      </c>
      <c r="B11" s="90"/>
      <c r="C11" s="90"/>
      <c r="D11" s="109"/>
      <c r="E11" s="90"/>
      <c r="F11" s="90"/>
      <c r="G11" s="91"/>
      <c r="H11" s="90"/>
      <c r="I11" s="90"/>
      <c r="J11" s="90"/>
      <c r="K11" s="90"/>
      <c r="L11" s="90"/>
      <c r="M11" s="90"/>
      <c r="N11" s="90"/>
      <c r="O11" s="12"/>
      <c r="P11" s="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 ht="16.149999999999999" customHeight="1">
      <c r="A12" s="90" t="s">
        <v>38</v>
      </c>
      <c r="B12" s="89">
        <f>SUM(D12+F12+H12+J12+L12+N12)</f>
        <v>0</v>
      </c>
      <c r="C12" s="88"/>
      <c r="D12" s="87">
        <v>0</v>
      </c>
      <c r="E12" s="87"/>
      <c r="F12" s="89">
        <v>0</v>
      </c>
      <c r="G12" s="90"/>
      <c r="H12" s="89">
        <v>0</v>
      </c>
      <c r="I12" s="90"/>
      <c r="J12" s="89">
        <v>0</v>
      </c>
      <c r="K12" s="90"/>
      <c r="L12" s="89">
        <v>0</v>
      </c>
      <c r="M12" s="87"/>
      <c r="N12" s="89">
        <v>0</v>
      </c>
      <c r="O12" s="10"/>
      <c r="P12" s="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spans="1:252" ht="16.149999999999999" customHeight="1">
      <c r="A13" s="90" t="s">
        <v>40</v>
      </c>
      <c r="B13" s="89">
        <f>SUM(D13+F13+H13+J13+L13+N13)</f>
        <v>0</v>
      </c>
      <c r="C13" s="90"/>
      <c r="D13" s="87">
        <v>0</v>
      </c>
      <c r="E13" s="87"/>
      <c r="F13" s="89">
        <v>0</v>
      </c>
      <c r="G13" s="90"/>
      <c r="H13" s="89">
        <v>0</v>
      </c>
      <c r="I13" s="90"/>
      <c r="J13" s="89">
        <v>0</v>
      </c>
      <c r="K13" s="90"/>
      <c r="L13" s="89">
        <v>0</v>
      </c>
      <c r="M13" s="87"/>
      <c r="N13" s="89">
        <v>0</v>
      </c>
      <c r="O13" s="10"/>
      <c r="P13" s="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ht="16.149999999999999" customHeight="1" thickBot="1">
      <c r="A14" s="98" t="s">
        <v>77</v>
      </c>
      <c r="B14" s="14">
        <f>B12+B13</f>
        <v>0</v>
      </c>
      <c r="C14" s="90"/>
      <c r="D14" s="14">
        <f>D12+D13</f>
        <v>0</v>
      </c>
      <c r="E14" s="95"/>
      <c r="F14" s="15">
        <f>SUM(F11:F13)</f>
        <v>0</v>
      </c>
      <c r="G14" s="95"/>
      <c r="H14" s="15">
        <f>SUM(H11:H13)</f>
        <v>0</v>
      </c>
      <c r="I14" s="95"/>
      <c r="J14" s="15">
        <f>SUM(J11:J13)</f>
        <v>0</v>
      </c>
      <c r="K14" s="95"/>
      <c r="L14" s="15">
        <f>SUM(L11:L13)</f>
        <v>0</v>
      </c>
      <c r="M14" s="90"/>
      <c r="N14" s="15">
        <f>SUM(N11:N13)</f>
        <v>0</v>
      </c>
      <c r="O14" s="10"/>
      <c r="P14" s="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ht="15.75" thickTop="1">
      <c r="A15" s="90"/>
      <c r="B15" s="89"/>
      <c r="C15" s="90"/>
      <c r="D15" s="57"/>
      <c r="E15" s="95"/>
      <c r="F15" s="90"/>
      <c r="G15" s="87"/>
      <c r="H15" s="90"/>
      <c r="I15" s="90"/>
      <c r="J15" s="90"/>
      <c r="K15" s="90"/>
      <c r="L15" s="90"/>
      <c r="M15" s="90"/>
      <c r="N15" s="90"/>
      <c r="O15" s="12"/>
      <c r="P15" s="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1:252" ht="15.75" thickBot="1">
      <c r="A16" s="98" t="s">
        <v>76</v>
      </c>
      <c r="B16" s="86">
        <f>B9+B14</f>
        <v>11107400</v>
      </c>
      <c r="C16" s="90"/>
      <c r="D16" s="74">
        <v>31765000</v>
      </c>
      <c r="E16" s="95"/>
      <c r="F16" s="96"/>
      <c r="G16" s="96"/>
      <c r="H16" s="90"/>
      <c r="I16" s="90"/>
      <c r="J16" s="90"/>
      <c r="K16" s="90"/>
      <c r="L16" s="90"/>
      <c r="M16" s="90"/>
      <c r="N16" s="90"/>
      <c r="O16" s="12"/>
      <c r="P16" s="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1:252" ht="16.149999999999999" customHeight="1" thickTop="1">
      <c r="A17" s="90"/>
      <c r="B17" s="89"/>
      <c r="C17" s="90"/>
      <c r="D17" s="87"/>
      <c r="E17" s="87"/>
      <c r="F17" s="89"/>
      <c r="G17" s="90"/>
      <c r="H17" s="89"/>
      <c r="I17" s="90"/>
      <c r="J17" s="89"/>
      <c r="K17" s="90"/>
      <c r="L17" s="89"/>
      <c r="M17" s="87"/>
      <c r="N17" s="89"/>
      <c r="O17" s="10"/>
      <c r="P17" s="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1:252" ht="16.149999999999999" customHeight="1">
      <c r="A18" s="90"/>
      <c r="B18" s="89"/>
      <c r="C18" s="90"/>
      <c r="D18" s="87"/>
      <c r="E18" s="87"/>
      <c r="F18" s="89"/>
      <c r="G18" s="90"/>
      <c r="H18" s="89"/>
      <c r="I18" s="90"/>
      <c r="J18" s="89"/>
      <c r="K18" s="90"/>
      <c r="L18" s="89"/>
      <c r="M18" s="87"/>
      <c r="N18" s="89"/>
      <c r="O18" s="10"/>
      <c r="P18" s="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1:252" ht="16.149999999999999" customHeight="1">
      <c r="A19" s="98" t="s">
        <v>78</v>
      </c>
      <c r="B19" s="89"/>
      <c r="C19" s="90"/>
      <c r="D19" s="99">
        <f>D9/D16</f>
        <v>0.30245238470014169</v>
      </c>
      <c r="E19" s="87"/>
      <c r="F19" s="89"/>
      <c r="G19" s="90"/>
      <c r="H19" s="89"/>
      <c r="I19" s="90"/>
      <c r="J19" s="89"/>
      <c r="K19" s="90"/>
      <c r="L19" s="89"/>
      <c r="M19" s="87"/>
      <c r="N19" s="89"/>
      <c r="O19" s="10"/>
      <c r="P19" s="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1:252" ht="15.75" thickBot="1">
      <c r="A20" s="109"/>
      <c r="B20" s="109"/>
      <c r="C20" s="109"/>
      <c r="D20" s="109"/>
      <c r="E20" s="90"/>
      <c r="F20" s="90"/>
      <c r="G20" s="91"/>
      <c r="H20" s="90"/>
      <c r="I20" s="90"/>
      <c r="J20" s="90"/>
      <c r="K20" s="90"/>
      <c r="L20" s="90"/>
      <c r="M20" s="90"/>
      <c r="N20" s="90"/>
      <c r="O20" s="12"/>
      <c r="P20" s="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1:252" ht="16.149999999999999" customHeight="1">
      <c r="A21" s="158"/>
      <c r="B21" s="159"/>
      <c r="C21" s="160"/>
      <c r="D21" s="159"/>
      <c r="E21" s="161"/>
      <c r="F21" s="159"/>
      <c r="G21" s="158"/>
      <c r="H21" s="159"/>
      <c r="I21" s="158"/>
      <c r="J21" s="159"/>
      <c r="K21" s="158"/>
      <c r="L21" s="159"/>
      <c r="M21" s="161"/>
      <c r="N21" s="159"/>
      <c r="O21" s="10"/>
      <c r="P21" s="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1:252" s="153" customFormat="1" ht="15.75">
      <c r="A22" s="154"/>
      <c r="B22" s="218" t="s">
        <v>7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151"/>
      <c r="P22" s="152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/>
      <c r="IM22" s="151"/>
      <c r="IN22" s="151"/>
      <c r="IO22" s="151"/>
      <c r="IP22" s="151"/>
      <c r="IQ22" s="151"/>
      <c r="IR22" s="151"/>
    </row>
    <row r="23" spans="1:252" ht="16.899999999999999" customHeight="1">
      <c r="A23" s="167" t="s">
        <v>8</v>
      </c>
      <c r="B23" s="139" t="s">
        <v>3</v>
      </c>
      <c r="C23" s="100"/>
      <c r="D23" s="82">
        <v>2014</v>
      </c>
      <c r="E23" s="84"/>
      <c r="F23" s="82">
        <v>2015</v>
      </c>
      <c r="G23" s="84"/>
      <c r="H23" s="82">
        <v>2016</v>
      </c>
      <c r="I23" s="101"/>
      <c r="J23" s="82">
        <v>2017</v>
      </c>
      <c r="K23" s="101"/>
      <c r="L23" s="82">
        <v>2018</v>
      </c>
      <c r="M23" s="101"/>
      <c r="N23" s="140">
        <v>2019</v>
      </c>
      <c r="O23" s="5"/>
      <c r="P23" s="6"/>
      <c r="Q23" s="5" t="s">
        <v>72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pans="1:25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1:252">
      <c r="A25" s="90" t="s">
        <v>36</v>
      </c>
      <c r="B25" s="87">
        <f>SUM(D25+F25+H25+J25+L25+N25)</f>
        <v>9307491</v>
      </c>
      <c r="C25" s="90"/>
      <c r="D25" s="87">
        <v>9307491</v>
      </c>
      <c r="E25" s="90"/>
      <c r="F25" s="89">
        <v>0</v>
      </c>
      <c r="G25" s="95"/>
      <c r="H25" s="89">
        <v>0</v>
      </c>
      <c r="I25" s="95"/>
      <c r="J25" s="89">
        <v>0</v>
      </c>
      <c r="K25" s="95"/>
      <c r="L25" s="89">
        <v>0</v>
      </c>
      <c r="M25" s="95"/>
      <c r="N25" s="89">
        <v>0</v>
      </c>
      <c r="O25" s="12"/>
      <c r="P25" s="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1:252">
      <c r="A26" s="90" t="s">
        <v>43</v>
      </c>
      <c r="B26" s="87">
        <f>SUM(D26+F26+H26+J26+L26+N26)</f>
        <v>0</v>
      </c>
      <c r="C26" s="90"/>
      <c r="D26" s="87">
        <v>0</v>
      </c>
      <c r="E26" s="90"/>
      <c r="F26" s="89">
        <v>0</v>
      </c>
      <c r="G26" s="95"/>
      <c r="H26" s="89">
        <v>0</v>
      </c>
      <c r="I26" s="95"/>
      <c r="J26" s="89">
        <v>0</v>
      </c>
      <c r="K26" s="95"/>
      <c r="L26" s="89">
        <v>0</v>
      </c>
      <c r="M26" s="95"/>
      <c r="N26" s="89">
        <v>0</v>
      </c>
      <c r="O26" s="12"/>
      <c r="P26" s="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1:252">
      <c r="A27" s="90"/>
      <c r="B27" s="87"/>
      <c r="C27" s="90"/>
      <c r="D27" s="87"/>
      <c r="E27" s="90"/>
      <c r="F27" s="89"/>
      <c r="G27" s="95"/>
      <c r="H27" s="89"/>
      <c r="I27" s="95"/>
      <c r="J27" s="89"/>
      <c r="K27" s="95"/>
      <c r="L27" s="89"/>
      <c r="M27" s="95"/>
      <c r="N27" s="89"/>
      <c r="O27" s="12"/>
      <c r="P27" s="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spans="1:252">
      <c r="A28" s="98" t="s">
        <v>44</v>
      </c>
      <c r="B28" s="87"/>
      <c r="C28" s="90"/>
      <c r="D28" s="87"/>
      <c r="E28" s="90"/>
      <c r="F28" s="89"/>
      <c r="G28" s="90"/>
      <c r="H28" s="89"/>
      <c r="I28" s="90"/>
      <c r="J28" s="89"/>
      <c r="K28" s="90"/>
      <c r="L28" s="89"/>
      <c r="M28" s="87"/>
      <c r="N28" s="89"/>
      <c r="O28" s="12"/>
      <c r="P28" s="2" t="s">
        <v>23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spans="1:252">
      <c r="A29" s="90" t="s">
        <v>45</v>
      </c>
      <c r="B29" s="87">
        <f>SUM(D29+F29+H29+J29+L29+N29)</f>
        <v>5759750</v>
      </c>
      <c r="C29" s="88"/>
      <c r="D29" s="87">
        <f>D31-D30</f>
        <v>5144750</v>
      </c>
      <c r="E29" s="88"/>
      <c r="F29" s="87">
        <v>215000</v>
      </c>
      <c r="G29" s="88"/>
      <c r="H29" s="87">
        <v>200000</v>
      </c>
      <c r="I29" s="88"/>
      <c r="J29" s="89">
        <v>200000</v>
      </c>
      <c r="K29" s="88"/>
      <c r="L29" s="89">
        <v>0</v>
      </c>
      <c r="M29" s="88"/>
      <c r="N29" s="89">
        <v>0</v>
      </c>
      <c r="O29" s="10"/>
      <c r="P29" s="2" t="s">
        <v>9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spans="1:252">
      <c r="A30" s="90" t="s">
        <v>46</v>
      </c>
      <c r="B30" s="87">
        <f>SUM(D30+F30+H30+J30+L30+N30)</f>
        <v>650000</v>
      </c>
      <c r="C30" s="87"/>
      <c r="D30" s="87">
        <f>D7</f>
        <v>650000</v>
      </c>
      <c r="E30" s="88"/>
      <c r="F30" s="87">
        <v>0</v>
      </c>
      <c r="G30" s="88"/>
      <c r="H30" s="89">
        <v>0</v>
      </c>
      <c r="I30" s="88"/>
      <c r="J30" s="89">
        <v>0</v>
      </c>
      <c r="K30" s="88"/>
      <c r="L30" s="87">
        <v>0</v>
      </c>
      <c r="M30" s="90"/>
      <c r="N30" s="87">
        <v>0</v>
      </c>
      <c r="O30" s="10"/>
      <c r="P30" s="2" t="s">
        <v>22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</row>
    <row r="31" spans="1:252">
      <c r="A31" s="90" t="s">
        <v>47</v>
      </c>
      <c r="B31" s="87">
        <f>SUM(D31+F31+H31+J31+L31+N31)</f>
        <v>6409750</v>
      </c>
      <c r="C31" s="88"/>
      <c r="D31" s="87">
        <v>5794750</v>
      </c>
      <c r="E31" s="90"/>
      <c r="F31" s="87">
        <f>SUM(F29:F30)</f>
        <v>215000</v>
      </c>
      <c r="G31" s="91"/>
      <c r="H31" s="87">
        <f>SUM(H29:H30)</f>
        <v>200000</v>
      </c>
      <c r="I31" s="90"/>
      <c r="J31" s="87">
        <f>SUM(J29:J30)</f>
        <v>200000</v>
      </c>
      <c r="K31" s="90"/>
      <c r="L31" s="87">
        <f>SUM(L29:L30)</f>
        <v>0</v>
      </c>
      <c r="M31" s="90"/>
      <c r="N31" s="87">
        <f>SUM(N29:N30)</f>
        <v>0</v>
      </c>
      <c r="O31" s="10"/>
      <c r="P31" s="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</row>
    <row r="32" spans="1:252">
      <c r="A32" s="90" t="s">
        <v>48</v>
      </c>
      <c r="B32" s="87">
        <f>SUM(D32+F32+H32+J32+L32+N32)</f>
        <v>0</v>
      </c>
      <c r="C32" s="90"/>
      <c r="D32" s="87">
        <v>0</v>
      </c>
      <c r="E32" s="90"/>
      <c r="F32" s="87">
        <v>0</v>
      </c>
      <c r="G32" s="90"/>
      <c r="H32" s="87">
        <v>0</v>
      </c>
      <c r="I32" s="90"/>
      <c r="J32" s="87">
        <v>0</v>
      </c>
      <c r="K32" s="90"/>
      <c r="L32" s="87">
        <v>0</v>
      </c>
      <c r="M32" s="90"/>
      <c r="N32" s="87">
        <v>0</v>
      </c>
      <c r="O32" s="10"/>
      <c r="P32" s="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</row>
    <row r="33" spans="1:252" ht="15.75" thickBot="1">
      <c r="A33" s="98" t="s">
        <v>55</v>
      </c>
      <c r="B33" s="58">
        <f>SUM(B25+B31+B32)</f>
        <v>15717241</v>
      </c>
      <c r="C33" s="90"/>
      <c r="D33" s="58">
        <f>SUM(D25+D31+D32)</f>
        <v>15102241</v>
      </c>
      <c r="E33" s="95"/>
      <c r="F33" s="58">
        <f>SUM(F25+F31+F32)</f>
        <v>215000</v>
      </c>
      <c r="G33" s="95"/>
      <c r="H33" s="58">
        <f>SUM(H25+H31+H32)</f>
        <v>200000</v>
      </c>
      <c r="I33" s="95"/>
      <c r="J33" s="58">
        <f>SUM(J25+J31+J32)</f>
        <v>200000</v>
      </c>
      <c r="K33" s="95"/>
      <c r="L33" s="58">
        <f>SUM(L25+L31+L32)</f>
        <v>0</v>
      </c>
      <c r="M33" s="90"/>
      <c r="N33" s="58">
        <f>SUM(N25+N31+N32)</f>
        <v>0</v>
      </c>
      <c r="O33" s="10"/>
      <c r="P33" s="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</row>
    <row r="34" spans="1:252" ht="15.75" thickTop="1">
      <c r="A34" s="90"/>
      <c r="B34" s="90"/>
      <c r="C34" s="90"/>
      <c r="D34" s="102"/>
      <c r="E34" s="95"/>
      <c r="F34" s="57"/>
      <c r="G34" s="95"/>
      <c r="H34" s="57"/>
      <c r="I34" s="95"/>
      <c r="J34" s="57"/>
      <c r="K34" s="95"/>
      <c r="L34" s="57"/>
      <c r="M34" s="90"/>
      <c r="N34" s="57"/>
      <c r="O34" s="2"/>
      <c r="P34" s="2"/>
      <c r="Q34" s="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spans="1:252">
      <c r="A35" s="90" t="s">
        <v>56</v>
      </c>
      <c r="B35" s="90"/>
      <c r="C35" s="90"/>
      <c r="D35" s="57">
        <v>31765000</v>
      </c>
      <c r="E35" s="95"/>
      <c r="F35" s="57"/>
      <c r="G35" s="95"/>
      <c r="H35" s="57"/>
      <c r="I35" s="95"/>
      <c r="J35" s="57"/>
      <c r="K35" s="95"/>
      <c r="L35" s="57"/>
      <c r="M35" s="90"/>
      <c r="N35" s="57"/>
      <c r="O35" s="2"/>
      <c r="P35" s="111" t="s">
        <v>29</v>
      </c>
      <c r="Q35" s="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spans="1:252" ht="15.75" thickBot="1">
      <c r="A36" s="90" t="s">
        <v>57</v>
      </c>
      <c r="B36" s="90"/>
      <c r="C36" s="90"/>
      <c r="D36" s="59">
        <v>2415000</v>
      </c>
      <c r="E36" s="95"/>
      <c r="F36" s="57"/>
      <c r="G36" s="95"/>
      <c r="H36" s="57"/>
      <c r="I36" s="95"/>
      <c r="J36" s="57"/>
      <c r="K36" s="95"/>
      <c r="L36" s="57"/>
      <c r="M36" s="90"/>
      <c r="N36" s="57"/>
      <c r="O36" s="21"/>
      <c r="P36" s="21" t="s">
        <v>83</v>
      </c>
      <c r="Q36" s="21"/>
    </row>
    <row r="37" spans="1:252" ht="15.75" thickTop="1">
      <c r="A37" s="98" t="s">
        <v>71</v>
      </c>
      <c r="B37" s="90"/>
      <c r="C37" s="90"/>
      <c r="D37" s="77">
        <f>SUM(D35:D36)</f>
        <v>34180000</v>
      </c>
      <c r="E37" s="95"/>
      <c r="F37" s="57"/>
      <c r="G37" s="95"/>
      <c r="H37" s="57"/>
      <c r="I37" s="95"/>
      <c r="J37" s="57"/>
      <c r="K37" s="95"/>
      <c r="L37" s="57"/>
      <c r="M37" s="90"/>
      <c r="N37" s="57"/>
      <c r="O37" s="21"/>
      <c r="P37" s="64" t="s">
        <v>54</v>
      </c>
      <c r="Q37" s="21"/>
    </row>
    <row r="38" spans="1:252">
      <c r="A38" s="103"/>
      <c r="B38" s="103"/>
      <c r="C38" s="103"/>
      <c r="D38" s="104"/>
      <c r="E38" s="109"/>
      <c r="F38" s="90"/>
      <c r="G38" s="90"/>
      <c r="H38" s="90"/>
      <c r="I38" s="90"/>
      <c r="J38" s="90"/>
      <c r="K38" s="90"/>
      <c r="L38" s="90"/>
      <c r="M38" s="90"/>
      <c r="N38" s="90"/>
      <c r="O38" s="21"/>
      <c r="P38" s="21" t="s">
        <v>28</v>
      </c>
      <c r="Q38" s="21"/>
    </row>
    <row r="39" spans="1:252" ht="15.75" thickBot="1">
      <c r="A39" s="141" t="s">
        <v>58</v>
      </c>
      <c r="B39" s="90"/>
      <c r="C39" s="90"/>
      <c r="D39" s="73">
        <f>D33/D35</f>
        <v>0.47543651818038724</v>
      </c>
      <c r="E39" s="109"/>
      <c r="F39" s="90"/>
      <c r="G39" s="90"/>
      <c r="H39" s="87"/>
      <c r="I39" s="90"/>
      <c r="J39" s="90"/>
      <c r="K39" s="90"/>
      <c r="L39" s="90"/>
      <c r="M39" s="90"/>
      <c r="N39" s="90"/>
      <c r="O39" s="21"/>
      <c r="P39" s="21"/>
      <c r="Q39" s="21"/>
    </row>
    <row r="40" spans="1:252" ht="16.5" thickTop="1" thickBot="1">
      <c r="A40" s="109"/>
      <c r="B40" s="109"/>
      <c r="C40" s="109"/>
      <c r="D40" s="109"/>
      <c r="E40" s="109"/>
      <c r="F40" s="105"/>
      <c r="G40" s="106"/>
      <c r="H40" s="106"/>
      <c r="I40" s="106"/>
      <c r="J40" s="106"/>
      <c r="K40" s="106"/>
      <c r="L40" s="106"/>
      <c r="M40" s="106"/>
      <c r="N40" s="106"/>
      <c r="O40" s="21"/>
      <c r="P40" s="21" t="s">
        <v>41</v>
      </c>
      <c r="Q40" s="21"/>
    </row>
    <row r="41" spans="1:252" ht="15.75" thickTop="1">
      <c r="A41" s="162"/>
      <c r="B41" s="163"/>
      <c r="C41" s="163"/>
      <c r="D41" s="164"/>
      <c r="E41" s="165"/>
      <c r="F41" s="219" t="s">
        <v>66</v>
      </c>
      <c r="G41" s="220"/>
      <c r="H41" s="220"/>
      <c r="I41" s="220"/>
      <c r="J41" s="220"/>
      <c r="K41" s="220"/>
      <c r="L41" s="220"/>
      <c r="M41" s="220"/>
      <c r="N41" s="220"/>
      <c r="O41" s="21"/>
      <c r="P41" s="21" t="s">
        <v>32</v>
      </c>
      <c r="Q41" s="21"/>
    </row>
    <row r="42" spans="1:252">
      <c r="A42" s="134" t="s">
        <v>49</v>
      </c>
      <c r="B42" s="119"/>
      <c r="C42" s="121"/>
      <c r="D42" s="119"/>
      <c r="E42" s="122"/>
      <c r="F42" s="94" t="s">
        <v>64</v>
      </c>
      <c r="G42" s="90"/>
      <c r="H42" s="90"/>
      <c r="I42" s="90"/>
      <c r="J42" s="90"/>
      <c r="K42" s="90"/>
      <c r="L42" s="90"/>
      <c r="M42" s="90"/>
      <c r="N42" s="90"/>
      <c r="O42" s="21"/>
      <c r="P42" s="112" t="s">
        <v>42</v>
      </c>
      <c r="Q42" s="21"/>
    </row>
    <row r="43" spans="1:252" ht="15.75" thickBot="1">
      <c r="A43" s="119" t="s">
        <v>50</v>
      </c>
      <c r="B43" s="114">
        <f>B29</f>
        <v>5759750</v>
      </c>
      <c r="C43" s="121"/>
      <c r="D43" s="115" t="s">
        <v>67</v>
      </c>
      <c r="E43" s="122"/>
      <c r="F43" s="93" t="s">
        <v>24</v>
      </c>
      <c r="G43" s="90"/>
      <c r="H43" s="90"/>
      <c r="I43" s="90"/>
      <c r="J43" s="90"/>
      <c r="K43" s="90"/>
      <c r="L43" s="90"/>
      <c r="M43" s="90"/>
      <c r="N43" s="90"/>
      <c r="O43" s="21"/>
      <c r="P43" s="21" t="s">
        <v>33</v>
      </c>
      <c r="Q43" s="21"/>
    </row>
    <row r="44" spans="1:252" ht="15.75" thickTop="1">
      <c r="A44" s="119" t="s">
        <v>10</v>
      </c>
      <c r="B44" s="123"/>
      <c r="C44" s="124"/>
      <c r="D44" s="125">
        <f>B43/32780333</f>
        <v>0.17570748899957789</v>
      </c>
      <c r="E44" s="126"/>
      <c r="F44" s="93" t="s">
        <v>25</v>
      </c>
      <c r="G44" s="90"/>
      <c r="H44" s="90"/>
      <c r="I44" s="90"/>
      <c r="J44" s="90"/>
      <c r="K44" s="90"/>
      <c r="L44" s="90"/>
      <c r="M44" s="90"/>
      <c r="N44" s="90"/>
      <c r="P44" s="21" t="s">
        <v>52</v>
      </c>
    </row>
    <row r="45" spans="1:252">
      <c r="A45" s="119" t="s">
        <v>51</v>
      </c>
      <c r="B45" s="124"/>
      <c r="C45" s="124"/>
      <c r="D45" s="125">
        <f>(+B43+B32)/32780333</f>
        <v>0.17570748899957789</v>
      </c>
      <c r="E45" s="127"/>
      <c r="F45" s="93" t="s">
        <v>73</v>
      </c>
      <c r="G45" s="90"/>
      <c r="H45" s="90"/>
      <c r="I45" s="90"/>
      <c r="J45" s="90"/>
      <c r="K45" s="90"/>
      <c r="L45" s="90"/>
      <c r="M45" s="90"/>
      <c r="N45" s="90"/>
      <c r="P45" s="21" t="s">
        <v>53</v>
      </c>
    </row>
    <row r="46" spans="1:252">
      <c r="A46" s="134" t="s">
        <v>70</v>
      </c>
      <c r="B46" s="119"/>
      <c r="C46" s="119"/>
      <c r="D46" s="128">
        <v>0.5</v>
      </c>
      <c r="E46" s="127"/>
      <c r="F46" s="94" t="s">
        <v>65</v>
      </c>
      <c r="G46" s="90"/>
      <c r="H46" s="90"/>
      <c r="I46" s="90"/>
      <c r="J46" s="90"/>
      <c r="K46" s="90"/>
      <c r="L46" s="90"/>
      <c r="M46" s="90"/>
      <c r="N46" s="90"/>
      <c r="P46" s="21" t="s">
        <v>63</v>
      </c>
    </row>
    <row r="47" spans="1:252">
      <c r="A47" s="134"/>
      <c r="B47" s="119"/>
      <c r="C47" s="119"/>
      <c r="D47" s="125"/>
      <c r="E47" s="127"/>
      <c r="F47" s="93" t="s">
        <v>79</v>
      </c>
      <c r="G47" s="90"/>
      <c r="H47" s="90"/>
      <c r="I47" s="90"/>
      <c r="J47" s="90"/>
      <c r="K47" s="90"/>
      <c r="L47" s="90"/>
      <c r="M47" s="90"/>
      <c r="N47" s="90"/>
      <c r="P47" s="21" t="s">
        <v>34</v>
      </c>
    </row>
    <row r="48" spans="1:252">
      <c r="A48" s="119"/>
      <c r="B48" s="119"/>
      <c r="C48" s="119"/>
      <c r="D48" s="124"/>
      <c r="E48" s="127"/>
      <c r="F48" s="94" t="s">
        <v>12</v>
      </c>
      <c r="G48" s="90"/>
      <c r="H48" s="90"/>
      <c r="I48" s="90"/>
      <c r="J48" s="90"/>
      <c r="K48" s="90"/>
      <c r="L48" s="90"/>
      <c r="M48" s="90"/>
      <c r="N48" s="90"/>
      <c r="P48" s="21" t="s">
        <v>30</v>
      </c>
    </row>
    <row r="49" spans="1:18" ht="15.75">
      <c r="A49" s="142" t="s">
        <v>14</v>
      </c>
      <c r="B49" s="129"/>
      <c r="C49" s="129"/>
      <c r="D49" s="130"/>
      <c r="E49" s="131"/>
      <c r="F49" s="93" t="s">
        <v>13</v>
      </c>
      <c r="G49" s="90"/>
      <c r="H49" s="90"/>
      <c r="I49" s="90"/>
      <c r="J49" s="90"/>
      <c r="K49" s="90"/>
      <c r="L49" s="90"/>
      <c r="M49" s="90"/>
      <c r="N49" s="90"/>
      <c r="P49" s="21" t="s">
        <v>82</v>
      </c>
      <c r="R49" s="21"/>
    </row>
    <row r="50" spans="1:18">
      <c r="A50" s="134" t="s">
        <v>16</v>
      </c>
      <c r="B50" s="124"/>
      <c r="C50" s="124"/>
      <c r="D50" s="132"/>
      <c r="E50" s="133"/>
      <c r="F50" s="93" t="s">
        <v>15</v>
      </c>
      <c r="G50" s="90"/>
      <c r="H50" s="90"/>
      <c r="I50" s="90"/>
      <c r="J50" s="90"/>
      <c r="K50" s="90"/>
      <c r="L50" s="90"/>
      <c r="M50" s="90"/>
      <c r="N50" s="90"/>
      <c r="P50" s="108"/>
      <c r="R50" s="21"/>
    </row>
    <row r="51" spans="1:18">
      <c r="A51" s="119" t="s">
        <v>59</v>
      </c>
      <c r="B51" s="119"/>
      <c r="C51" s="134"/>
      <c r="D51" s="135">
        <v>6.7299999999999999E-2</v>
      </c>
      <c r="E51" s="120"/>
      <c r="F51" s="93" t="s">
        <v>17</v>
      </c>
      <c r="G51" s="90"/>
      <c r="H51" s="90"/>
      <c r="I51" s="90"/>
      <c r="J51" s="90"/>
      <c r="K51" s="90"/>
      <c r="L51" s="90"/>
      <c r="M51" s="90"/>
      <c r="N51" s="90"/>
      <c r="R51" s="21"/>
    </row>
    <row r="52" spans="1:18">
      <c r="A52" s="119" t="s">
        <v>60</v>
      </c>
      <c r="B52" s="119"/>
      <c r="C52" s="134"/>
      <c r="D52" s="135">
        <v>3.5200000000000002E-2</v>
      </c>
      <c r="E52" s="120"/>
      <c r="F52" s="93" t="s">
        <v>18</v>
      </c>
      <c r="G52" s="90"/>
      <c r="H52" s="90"/>
      <c r="I52" s="90"/>
      <c r="J52" s="90"/>
      <c r="K52" s="90"/>
      <c r="L52" s="90"/>
      <c r="M52" s="90"/>
      <c r="N52" s="90"/>
      <c r="R52" s="21"/>
    </row>
    <row r="53" spans="1:18" ht="15.75" thickBot="1">
      <c r="A53" s="134" t="s">
        <v>61</v>
      </c>
      <c r="B53" s="119"/>
      <c r="C53" s="119"/>
      <c r="D53" s="116">
        <f>SUM(D51:D52)</f>
        <v>0.10250000000000001</v>
      </c>
      <c r="E53" s="120"/>
      <c r="F53" s="93" t="s">
        <v>19</v>
      </c>
      <c r="G53" s="90"/>
      <c r="H53" s="90"/>
      <c r="I53" s="90"/>
      <c r="J53" s="90"/>
      <c r="K53" s="90"/>
      <c r="L53" s="90"/>
      <c r="M53" s="90"/>
      <c r="N53" s="90"/>
      <c r="R53" s="21"/>
    </row>
    <row r="54" spans="1:18" ht="15.75" thickTop="1">
      <c r="A54" s="119"/>
      <c r="B54" s="119"/>
      <c r="C54" s="119"/>
      <c r="D54" s="117"/>
      <c r="E54" s="120"/>
      <c r="F54" s="93" t="s">
        <v>20</v>
      </c>
      <c r="G54" s="90"/>
      <c r="H54" s="90"/>
      <c r="I54" s="90"/>
      <c r="J54" s="87"/>
      <c r="K54" s="90"/>
      <c r="L54" s="90"/>
      <c r="M54" s="90"/>
      <c r="N54" s="90"/>
      <c r="R54" s="21"/>
    </row>
    <row r="55" spans="1:18" ht="15.75" thickBot="1">
      <c r="A55" s="134" t="s">
        <v>62</v>
      </c>
      <c r="B55" s="119"/>
      <c r="C55" s="121"/>
      <c r="D55" s="118">
        <v>1.0999999999999999E-2</v>
      </c>
      <c r="E55" s="120"/>
      <c r="F55" s="93" t="s">
        <v>21</v>
      </c>
      <c r="G55" s="90"/>
      <c r="H55" s="90"/>
      <c r="I55" s="90"/>
      <c r="J55" s="136"/>
      <c r="K55" s="90"/>
      <c r="L55" s="90"/>
      <c r="M55" s="90"/>
      <c r="N55" s="90"/>
      <c r="P55" s="62" t="s">
        <v>81</v>
      </c>
      <c r="R55" s="21"/>
    </row>
    <row r="56" spans="1:18" ht="15.75" thickTop="1">
      <c r="A56" s="129"/>
      <c r="B56" s="143"/>
      <c r="C56" s="144"/>
      <c r="D56" s="145"/>
      <c r="E56" s="120"/>
      <c r="F56" s="93" t="s">
        <v>27</v>
      </c>
      <c r="G56" s="90"/>
      <c r="H56" s="90"/>
      <c r="I56" s="90"/>
      <c r="J56" s="136"/>
      <c r="K56" s="90"/>
      <c r="L56" s="90"/>
      <c r="M56" s="90"/>
      <c r="N56" s="90"/>
      <c r="R56" s="21"/>
    </row>
    <row r="57" spans="1:18" ht="15.75" thickBot="1">
      <c r="A57" s="166"/>
      <c r="B57" s="166"/>
      <c r="C57" s="166"/>
      <c r="D57" s="166"/>
      <c r="E57" s="107"/>
      <c r="F57" s="137"/>
      <c r="G57" s="97"/>
      <c r="H57" s="97"/>
      <c r="I57" s="97"/>
      <c r="J57" s="138"/>
      <c r="K57" s="97"/>
      <c r="L57" s="97"/>
      <c r="M57" s="97"/>
      <c r="N57" s="97"/>
      <c r="R57" s="21"/>
    </row>
    <row r="58" spans="1:18" ht="15.75" thickTop="1">
      <c r="A58" s="46"/>
      <c r="B58" s="46"/>
      <c r="C58" s="46"/>
      <c r="D58" s="46"/>
      <c r="E58" s="12"/>
      <c r="F58" s="21"/>
      <c r="G58" s="21"/>
      <c r="H58" s="21"/>
      <c r="I58" s="21"/>
      <c r="J58" s="21"/>
      <c r="K58" s="21"/>
      <c r="L58" s="21"/>
      <c r="M58" s="21"/>
      <c r="N58" s="21"/>
    </row>
    <row r="59" spans="1:18">
      <c r="E59" s="43"/>
      <c r="G59" s="21"/>
      <c r="H59" s="21"/>
      <c r="I59" s="21"/>
      <c r="J59" s="21"/>
      <c r="K59" s="21"/>
      <c r="L59" s="21"/>
      <c r="M59" s="21"/>
      <c r="N59" s="2"/>
    </row>
    <row r="60" spans="1:18">
      <c r="E60" s="113"/>
      <c r="F60" s="21"/>
      <c r="G60" s="46"/>
      <c r="H60" s="46"/>
      <c r="I60" s="46"/>
    </row>
    <row r="61" spans="1:18">
      <c r="E61" s="46"/>
    </row>
  </sheetData>
  <mergeCells count="5">
    <mergeCell ref="L1:N1"/>
    <mergeCell ref="A3:A4"/>
    <mergeCell ref="B3:N3"/>
    <mergeCell ref="B22:N22"/>
    <mergeCell ref="F41:N41"/>
  </mergeCells>
  <pageMargins left="0.75" right="0.5" top="0.5" bottom="0.5" header="0.5" footer="0.5"/>
  <pageSetup scale="57" orientation="landscape" r:id="rId1"/>
  <headerFooter alignWithMargins="0">
    <oddFooter>&amp;L&amp;Z&amp;F&amp;RReport Run &amp;D</oddFooter>
  </headerFooter>
  <rowBreaks count="1" manualBreakCount="1">
    <brk id="44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1"/>
  <sheetViews>
    <sheetView showOutlineSymbols="0" topLeftCell="A22" zoomScale="87" zoomScaleNormal="87" workbookViewId="0">
      <selection activeCell="F50" sqref="F50"/>
    </sheetView>
  </sheetViews>
  <sheetFormatPr defaultColWidth="8.77734375" defaultRowHeight="15"/>
  <cols>
    <col min="1" max="1" width="54.5546875" style="108" customWidth="1"/>
    <col min="2" max="2" width="12.77734375" style="108" customWidth="1"/>
    <col min="3" max="3" width="3.77734375" style="108" customWidth="1"/>
    <col min="4" max="4" width="12.77734375" style="108" customWidth="1"/>
    <col min="5" max="5" width="3.88671875" style="108" customWidth="1"/>
    <col min="6" max="6" width="12.77734375" style="108" customWidth="1"/>
    <col min="7" max="7" width="3.77734375" style="108" customWidth="1"/>
    <col min="8" max="8" width="12.77734375" style="108" customWidth="1"/>
    <col min="9" max="9" width="3.77734375" style="108" customWidth="1"/>
    <col min="10" max="10" width="12.77734375" style="108" customWidth="1"/>
    <col min="11" max="11" width="3.77734375" style="108" customWidth="1"/>
    <col min="12" max="12" width="12.77734375" style="108" customWidth="1"/>
    <col min="13" max="13" width="3.77734375" style="108" customWidth="1"/>
    <col min="14" max="14" width="12.77734375" style="108" customWidth="1"/>
    <col min="15" max="15" width="8.77734375" style="108" customWidth="1"/>
    <col min="16" max="16" width="8.77734375" style="62"/>
    <col min="17" max="16384" width="8.77734375" style="108"/>
  </cols>
  <sheetData>
    <row r="1" spans="1:252" ht="58.5" customHeight="1" thickBot="1">
      <c r="A1" s="155" t="s">
        <v>80</v>
      </c>
      <c r="B1" s="156"/>
      <c r="C1" s="156"/>
      <c r="D1" s="156"/>
      <c r="E1" s="157" t="s">
        <v>1</v>
      </c>
      <c r="F1" s="156"/>
      <c r="G1" s="156"/>
      <c r="H1" s="156"/>
      <c r="I1" s="156"/>
      <c r="J1" s="156"/>
      <c r="K1" s="156"/>
      <c r="L1" s="216">
        <v>41790</v>
      </c>
      <c r="M1" s="216"/>
      <c r="N1" s="216"/>
    </row>
    <row r="2" spans="1:252" ht="24" customHeight="1" thickTop="1">
      <c r="A2" s="147"/>
      <c r="B2" s="146"/>
      <c r="C2" s="146"/>
      <c r="D2" s="146"/>
      <c r="E2" s="148"/>
      <c r="F2" s="148"/>
      <c r="G2" s="148"/>
      <c r="H2" s="148"/>
      <c r="I2" s="146"/>
      <c r="J2" s="148"/>
      <c r="K2" s="148"/>
      <c r="L2" s="148"/>
      <c r="M2" s="148"/>
      <c r="N2" s="149"/>
    </row>
    <row r="3" spans="1:252" s="153" customFormat="1" ht="15.75">
      <c r="A3" s="221" t="s">
        <v>4</v>
      </c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151"/>
      <c r="P3" s="152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</row>
    <row r="4" spans="1:252" ht="16.149999999999999" customHeight="1">
      <c r="A4" s="221"/>
      <c r="B4" s="78" t="s">
        <v>3</v>
      </c>
      <c r="C4" s="79"/>
      <c r="D4" s="78">
        <v>2014</v>
      </c>
      <c r="E4" s="80"/>
      <c r="F4" s="78">
        <v>2015</v>
      </c>
      <c r="G4" s="80"/>
      <c r="H4" s="78">
        <v>2016</v>
      </c>
      <c r="I4" s="81"/>
      <c r="J4" s="78">
        <v>2017</v>
      </c>
      <c r="K4" s="81"/>
      <c r="L4" s="78">
        <v>2018</v>
      </c>
      <c r="M4" s="81"/>
      <c r="N4" s="78">
        <v>2019</v>
      </c>
      <c r="O4" s="5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P5" s="110" t="s">
        <v>5</v>
      </c>
    </row>
    <row r="6" spans="1:252" ht="16.149999999999999" customHeight="1">
      <c r="A6" s="90" t="s">
        <v>37</v>
      </c>
      <c r="B6" s="89">
        <f>SUM(D6+F6+H6+J6+L6+N6)</f>
        <v>9596400</v>
      </c>
      <c r="C6" s="88"/>
      <c r="D6" s="87">
        <v>9596400</v>
      </c>
      <c r="E6" s="87"/>
      <c r="F6" s="89">
        <v>0</v>
      </c>
      <c r="G6" s="90"/>
      <c r="H6" s="89">
        <v>0</v>
      </c>
      <c r="I6" s="90"/>
      <c r="J6" s="89">
        <v>0</v>
      </c>
      <c r="K6" s="90"/>
      <c r="L6" s="89">
        <v>0</v>
      </c>
      <c r="M6" s="87"/>
      <c r="N6" s="89">
        <v>0</v>
      </c>
      <c r="O6" s="10"/>
      <c r="P6" s="2" t="s">
        <v>6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spans="1:252" ht="16.149999999999999" customHeight="1">
      <c r="A7" s="90" t="s">
        <v>39</v>
      </c>
      <c r="B7" s="89">
        <f>SUM(D7+F7+H7+J7+L7+N7)</f>
        <v>0</v>
      </c>
      <c r="C7" s="90"/>
      <c r="D7" s="87">
        <v>0</v>
      </c>
      <c r="E7" s="87"/>
      <c r="F7" s="89">
        <v>0</v>
      </c>
      <c r="G7" s="90"/>
      <c r="H7" s="89">
        <v>0</v>
      </c>
      <c r="I7" s="90"/>
      <c r="J7" s="89">
        <v>0</v>
      </c>
      <c r="K7" s="90"/>
      <c r="L7" s="89">
        <v>0</v>
      </c>
      <c r="M7" s="87"/>
      <c r="N7" s="89">
        <v>0</v>
      </c>
      <c r="O7" s="10"/>
      <c r="P7" s="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ht="16.149999999999999" customHeight="1">
      <c r="A8" s="90" t="s">
        <v>35</v>
      </c>
      <c r="B8" s="89">
        <f>SUM(D8+F8+H8+J8+L8+N8)</f>
        <v>3000000</v>
      </c>
      <c r="C8" s="90"/>
      <c r="D8" s="87">
        <v>1500000</v>
      </c>
      <c r="E8" s="109"/>
      <c r="F8" s="87">
        <v>1500000</v>
      </c>
      <c r="G8" s="90"/>
      <c r="H8" s="87">
        <v>0</v>
      </c>
      <c r="I8" s="90"/>
      <c r="J8" s="87">
        <v>0</v>
      </c>
      <c r="K8" s="90"/>
      <c r="L8" s="87">
        <v>0</v>
      </c>
      <c r="M8" s="90"/>
      <c r="N8" s="87">
        <v>0</v>
      </c>
      <c r="O8" s="10"/>
      <c r="P8" s="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spans="1:252" ht="16.149999999999999" customHeight="1" thickBot="1">
      <c r="A9" s="98" t="s">
        <v>68</v>
      </c>
      <c r="B9" s="14">
        <f>SUM(B6:B8)</f>
        <v>12596400</v>
      </c>
      <c r="C9" s="90"/>
      <c r="D9" s="14">
        <f>SUM(D6:D8)</f>
        <v>11096400</v>
      </c>
      <c r="E9" s="95"/>
      <c r="F9" s="15">
        <f>SUM(F6:F8)</f>
        <v>1500000</v>
      </c>
      <c r="G9" s="95"/>
      <c r="H9" s="15">
        <f>SUM(H6:H8)</f>
        <v>0</v>
      </c>
      <c r="I9" s="95"/>
      <c r="J9" s="15">
        <f>SUM(J6:J8)</f>
        <v>0</v>
      </c>
      <c r="K9" s="95"/>
      <c r="L9" s="15">
        <f>SUM(L6:L8)</f>
        <v>0</v>
      </c>
      <c r="M9" s="90"/>
      <c r="N9" s="15">
        <f>SUM(N6:N8)</f>
        <v>0</v>
      </c>
      <c r="O9" s="10"/>
      <c r="P9" s="2" t="s">
        <v>26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pans="1:252" ht="15.75" thickTop="1">
      <c r="A10" s="90"/>
      <c r="B10" s="89"/>
      <c r="C10" s="90"/>
      <c r="D10" s="57"/>
      <c r="E10" s="95"/>
      <c r="F10" s="90"/>
      <c r="G10" s="87"/>
      <c r="H10" s="90"/>
      <c r="I10" s="90"/>
      <c r="J10" s="90"/>
      <c r="K10" s="90"/>
      <c r="L10" s="90"/>
      <c r="M10" s="90"/>
      <c r="N10" s="90"/>
      <c r="O10" s="12"/>
      <c r="P10" s="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spans="1:252">
      <c r="A11" s="98" t="s">
        <v>75</v>
      </c>
      <c r="B11" s="90"/>
      <c r="C11" s="90"/>
      <c r="D11" s="109"/>
      <c r="E11" s="90"/>
      <c r="F11" s="90"/>
      <c r="G11" s="91"/>
      <c r="H11" s="90"/>
      <c r="I11" s="90"/>
      <c r="J11" s="90"/>
      <c r="K11" s="90"/>
      <c r="L11" s="90"/>
      <c r="M11" s="90"/>
      <c r="N11" s="90"/>
      <c r="O11" s="12"/>
      <c r="P11" s="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 ht="16.149999999999999" customHeight="1">
      <c r="A12" s="90" t="s">
        <v>38</v>
      </c>
      <c r="B12" s="89">
        <f>SUM(D12+F12+H12+J12+L12+N12)</f>
        <v>0</v>
      </c>
      <c r="C12" s="88"/>
      <c r="D12" s="87">
        <v>0</v>
      </c>
      <c r="E12" s="87"/>
      <c r="F12" s="89">
        <v>0</v>
      </c>
      <c r="G12" s="90"/>
      <c r="H12" s="89">
        <v>0</v>
      </c>
      <c r="I12" s="90"/>
      <c r="J12" s="89">
        <v>0</v>
      </c>
      <c r="K12" s="90"/>
      <c r="L12" s="89">
        <v>0</v>
      </c>
      <c r="M12" s="87"/>
      <c r="N12" s="89">
        <v>0</v>
      </c>
      <c r="O12" s="10"/>
      <c r="P12" s="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spans="1:252" ht="16.149999999999999" customHeight="1">
      <c r="A13" s="90" t="s">
        <v>40</v>
      </c>
      <c r="B13" s="89">
        <f>SUM(D13+F13+H13+J13+L13+N13)</f>
        <v>2415000</v>
      </c>
      <c r="C13" s="90"/>
      <c r="D13" s="87">
        <v>2415000</v>
      </c>
      <c r="E13" s="87"/>
      <c r="F13" s="89">
        <v>0</v>
      </c>
      <c r="G13" s="90"/>
      <c r="H13" s="89">
        <v>0</v>
      </c>
      <c r="I13" s="90"/>
      <c r="J13" s="89">
        <v>0</v>
      </c>
      <c r="K13" s="90"/>
      <c r="L13" s="89">
        <v>0</v>
      </c>
      <c r="M13" s="87"/>
      <c r="N13" s="89">
        <v>0</v>
      </c>
      <c r="O13" s="10"/>
      <c r="P13" s="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ht="16.149999999999999" customHeight="1" thickBot="1">
      <c r="A14" s="98" t="s">
        <v>77</v>
      </c>
      <c r="B14" s="14">
        <f>B12+B13</f>
        <v>2415000</v>
      </c>
      <c r="C14" s="90"/>
      <c r="D14" s="14">
        <f>D12+D13</f>
        <v>2415000</v>
      </c>
      <c r="E14" s="95"/>
      <c r="F14" s="15">
        <f>SUM(F11:F13)</f>
        <v>0</v>
      </c>
      <c r="G14" s="95"/>
      <c r="H14" s="15">
        <f>SUM(H11:H13)</f>
        <v>0</v>
      </c>
      <c r="I14" s="95"/>
      <c r="J14" s="15">
        <f>SUM(J11:J13)</f>
        <v>0</v>
      </c>
      <c r="K14" s="95"/>
      <c r="L14" s="15">
        <f>SUM(L11:L13)</f>
        <v>0</v>
      </c>
      <c r="M14" s="90"/>
      <c r="N14" s="15">
        <f>SUM(N11:N13)</f>
        <v>0</v>
      </c>
      <c r="O14" s="10"/>
      <c r="P14" s="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ht="15.75" thickTop="1">
      <c r="A15" s="90"/>
      <c r="B15" s="89"/>
      <c r="C15" s="90"/>
      <c r="D15" s="57"/>
      <c r="E15" s="95"/>
      <c r="F15" s="90"/>
      <c r="G15" s="87"/>
      <c r="H15" s="90"/>
      <c r="I15" s="90"/>
      <c r="J15" s="90"/>
      <c r="K15" s="90"/>
      <c r="L15" s="90"/>
      <c r="M15" s="90"/>
      <c r="N15" s="90"/>
      <c r="O15" s="12"/>
      <c r="P15" s="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1:252" ht="15.75" thickBot="1">
      <c r="A16" s="98" t="s">
        <v>76</v>
      </c>
      <c r="B16" s="86">
        <f>B9+B14</f>
        <v>15011400</v>
      </c>
      <c r="C16" s="90"/>
      <c r="D16" s="74">
        <v>31765000</v>
      </c>
      <c r="E16" s="95"/>
      <c r="F16" s="96"/>
      <c r="G16" s="96"/>
      <c r="H16" s="90"/>
      <c r="I16" s="90"/>
      <c r="J16" s="90"/>
      <c r="K16" s="90"/>
      <c r="L16" s="90"/>
      <c r="M16" s="90"/>
      <c r="N16" s="90"/>
      <c r="O16" s="12"/>
      <c r="P16" s="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1:252" ht="16.149999999999999" customHeight="1" thickTop="1">
      <c r="A17" s="90"/>
      <c r="B17" s="89"/>
      <c r="C17" s="90"/>
      <c r="D17" s="87"/>
      <c r="E17" s="87"/>
      <c r="F17" s="89"/>
      <c r="G17" s="90"/>
      <c r="H17" s="89"/>
      <c r="I17" s="90"/>
      <c r="J17" s="89"/>
      <c r="K17" s="90"/>
      <c r="L17" s="89"/>
      <c r="M17" s="87"/>
      <c r="N17" s="89"/>
      <c r="O17" s="10"/>
      <c r="P17" s="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1:252" ht="16.149999999999999" customHeight="1">
      <c r="A18" s="90"/>
      <c r="B18" s="89"/>
      <c r="C18" s="90"/>
      <c r="D18" s="87"/>
      <c r="E18" s="87"/>
      <c r="F18" s="89"/>
      <c r="G18" s="90"/>
      <c r="H18" s="89"/>
      <c r="I18" s="90"/>
      <c r="J18" s="89"/>
      <c r="K18" s="90"/>
      <c r="L18" s="89"/>
      <c r="M18" s="87"/>
      <c r="N18" s="89"/>
      <c r="O18" s="10"/>
      <c r="P18" s="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1:252" ht="16.149999999999999" customHeight="1">
      <c r="A19" s="98" t="s">
        <v>78</v>
      </c>
      <c r="B19" s="89"/>
      <c r="C19" s="90"/>
      <c r="D19" s="99">
        <f>D9/D16</f>
        <v>0.34932787659373526</v>
      </c>
      <c r="E19" s="87"/>
      <c r="F19" s="89"/>
      <c r="G19" s="90"/>
      <c r="H19" s="89"/>
      <c r="I19" s="90"/>
      <c r="J19" s="89"/>
      <c r="K19" s="90"/>
      <c r="L19" s="89"/>
      <c r="M19" s="87"/>
      <c r="N19" s="89"/>
      <c r="O19" s="10"/>
      <c r="P19" s="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1:252" ht="15.75" thickBot="1">
      <c r="A20" s="109"/>
      <c r="B20" s="109"/>
      <c r="C20" s="109"/>
      <c r="D20" s="109"/>
      <c r="E20" s="90"/>
      <c r="F20" s="90"/>
      <c r="G20" s="91"/>
      <c r="H20" s="90"/>
      <c r="I20" s="90"/>
      <c r="J20" s="90"/>
      <c r="K20" s="90"/>
      <c r="L20" s="90"/>
      <c r="M20" s="90"/>
      <c r="N20" s="90"/>
      <c r="O20" s="12"/>
      <c r="P20" s="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1:252" ht="16.149999999999999" customHeight="1">
      <c r="A21" s="158"/>
      <c r="B21" s="159"/>
      <c r="C21" s="160"/>
      <c r="D21" s="159"/>
      <c r="E21" s="161"/>
      <c r="F21" s="159"/>
      <c r="G21" s="158"/>
      <c r="H21" s="159"/>
      <c r="I21" s="158"/>
      <c r="J21" s="159"/>
      <c r="K21" s="158"/>
      <c r="L21" s="159"/>
      <c r="M21" s="161"/>
      <c r="N21" s="159"/>
      <c r="O21" s="10"/>
      <c r="P21" s="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1:252" s="153" customFormat="1" ht="15.75">
      <c r="A22" s="154"/>
      <c r="B22" s="218" t="s">
        <v>7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151"/>
      <c r="P22" s="152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/>
      <c r="IM22" s="151"/>
      <c r="IN22" s="151"/>
      <c r="IO22" s="151"/>
      <c r="IP22" s="151"/>
      <c r="IQ22" s="151"/>
      <c r="IR22" s="151"/>
    </row>
    <row r="23" spans="1:252" ht="16.899999999999999" customHeight="1">
      <c r="A23" s="168" t="s">
        <v>8</v>
      </c>
      <c r="B23" s="139" t="s">
        <v>3</v>
      </c>
      <c r="C23" s="100"/>
      <c r="D23" s="82">
        <v>2014</v>
      </c>
      <c r="E23" s="84"/>
      <c r="F23" s="82">
        <v>2015</v>
      </c>
      <c r="G23" s="84"/>
      <c r="H23" s="82">
        <v>2016</v>
      </c>
      <c r="I23" s="101"/>
      <c r="J23" s="82">
        <v>2017</v>
      </c>
      <c r="K23" s="101"/>
      <c r="L23" s="82">
        <v>2018</v>
      </c>
      <c r="M23" s="101"/>
      <c r="N23" s="140">
        <v>2019</v>
      </c>
      <c r="O23" s="5"/>
      <c r="P23" s="6"/>
      <c r="Q23" s="5" t="s">
        <v>72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pans="1:25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1:252">
      <c r="A25" s="90" t="s">
        <v>36</v>
      </c>
      <c r="B25" s="87">
        <f>SUM(D25+F25+H25+J25+L25+N25)</f>
        <v>11174491</v>
      </c>
      <c r="C25" s="90"/>
      <c r="D25" s="87">
        <v>11174491</v>
      </c>
      <c r="E25" s="90"/>
      <c r="F25" s="89">
        <v>0</v>
      </c>
      <c r="G25" s="95"/>
      <c r="H25" s="89">
        <v>0</v>
      </c>
      <c r="I25" s="95"/>
      <c r="J25" s="89">
        <v>0</v>
      </c>
      <c r="K25" s="95"/>
      <c r="L25" s="89">
        <v>0</v>
      </c>
      <c r="M25" s="95"/>
      <c r="N25" s="89">
        <v>0</v>
      </c>
      <c r="O25" s="12"/>
      <c r="P25" s="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1:252">
      <c r="A26" s="90" t="s">
        <v>43</v>
      </c>
      <c r="B26" s="87">
        <f>SUM(D26+F26+H26+J26+L26+N26)</f>
        <v>0</v>
      </c>
      <c r="C26" s="90"/>
      <c r="D26" s="87">
        <v>0</v>
      </c>
      <c r="E26" s="90"/>
      <c r="F26" s="89">
        <v>0</v>
      </c>
      <c r="G26" s="95"/>
      <c r="H26" s="89">
        <v>0</v>
      </c>
      <c r="I26" s="95"/>
      <c r="J26" s="89">
        <v>0</v>
      </c>
      <c r="K26" s="95"/>
      <c r="L26" s="89">
        <v>0</v>
      </c>
      <c r="M26" s="95"/>
      <c r="N26" s="89">
        <v>0</v>
      </c>
      <c r="O26" s="12"/>
      <c r="P26" s="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1:252">
      <c r="A27" s="90"/>
      <c r="B27" s="87"/>
      <c r="C27" s="90"/>
      <c r="D27" s="87"/>
      <c r="E27" s="90"/>
      <c r="F27" s="89"/>
      <c r="G27" s="95"/>
      <c r="H27" s="89"/>
      <c r="I27" s="95"/>
      <c r="J27" s="89"/>
      <c r="K27" s="95"/>
      <c r="L27" s="89"/>
      <c r="M27" s="95"/>
      <c r="N27" s="89"/>
      <c r="O27" s="12"/>
      <c r="P27" s="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spans="1:252">
      <c r="A28" s="98" t="s">
        <v>44</v>
      </c>
      <c r="B28" s="87"/>
      <c r="C28" s="90"/>
      <c r="D28" s="87"/>
      <c r="E28" s="90"/>
      <c r="F28" s="89"/>
      <c r="G28" s="90"/>
      <c r="H28" s="89"/>
      <c r="I28" s="90"/>
      <c r="J28" s="89"/>
      <c r="K28" s="90"/>
      <c r="L28" s="89"/>
      <c r="M28" s="87"/>
      <c r="N28" s="89"/>
      <c r="O28" s="12"/>
      <c r="P28" s="2" t="s">
        <v>23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spans="1:252">
      <c r="A29" s="90" t="s">
        <v>45</v>
      </c>
      <c r="B29" s="87">
        <f>SUM(D29+F29+H29+J29+L29+N29)</f>
        <v>5811750</v>
      </c>
      <c r="C29" s="88"/>
      <c r="D29" s="87">
        <v>5196750</v>
      </c>
      <c r="E29" s="88"/>
      <c r="F29" s="87">
        <v>215000</v>
      </c>
      <c r="G29" s="88"/>
      <c r="H29" s="87">
        <v>200000</v>
      </c>
      <c r="I29" s="88"/>
      <c r="J29" s="89">
        <v>200000</v>
      </c>
      <c r="K29" s="88"/>
      <c r="L29" s="89">
        <v>0</v>
      </c>
      <c r="M29" s="88"/>
      <c r="N29" s="89">
        <v>0</v>
      </c>
      <c r="O29" s="10"/>
      <c r="P29" s="2" t="s">
        <v>9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spans="1:252">
      <c r="A30" s="90" t="s">
        <v>46</v>
      </c>
      <c r="B30" s="87">
        <f>SUM(D30+F30+H30+J30+L30+N30)</f>
        <v>0</v>
      </c>
      <c r="C30" s="87"/>
      <c r="D30" s="87">
        <f>D7</f>
        <v>0</v>
      </c>
      <c r="E30" s="88"/>
      <c r="F30" s="87">
        <v>0</v>
      </c>
      <c r="G30" s="88"/>
      <c r="H30" s="89">
        <v>0</v>
      </c>
      <c r="I30" s="88"/>
      <c r="J30" s="89">
        <v>0</v>
      </c>
      <c r="K30" s="88"/>
      <c r="L30" s="87">
        <v>0</v>
      </c>
      <c r="M30" s="90"/>
      <c r="N30" s="87">
        <v>0</v>
      </c>
      <c r="O30" s="10"/>
      <c r="P30" s="2" t="s">
        <v>22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</row>
    <row r="31" spans="1:252">
      <c r="A31" s="90" t="s">
        <v>47</v>
      </c>
      <c r="B31" s="87">
        <f>SUM(D31+F31+H31+J31+L31+N31)</f>
        <v>5811750</v>
      </c>
      <c r="C31" s="88"/>
      <c r="D31" s="87">
        <f>D29+D30</f>
        <v>5196750</v>
      </c>
      <c r="E31" s="90"/>
      <c r="F31" s="87">
        <f>SUM(F29:F30)</f>
        <v>215000</v>
      </c>
      <c r="G31" s="91"/>
      <c r="H31" s="87">
        <f>SUM(H29:H30)</f>
        <v>200000</v>
      </c>
      <c r="I31" s="90"/>
      <c r="J31" s="87">
        <f>SUM(J29:J30)</f>
        <v>200000</v>
      </c>
      <c r="K31" s="90"/>
      <c r="L31" s="87">
        <f>SUM(L29:L30)</f>
        <v>0</v>
      </c>
      <c r="M31" s="90"/>
      <c r="N31" s="87">
        <f>SUM(N29:N30)</f>
        <v>0</v>
      </c>
      <c r="O31" s="10"/>
      <c r="P31" s="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</row>
    <row r="32" spans="1:252">
      <c r="A32" s="90" t="s">
        <v>48</v>
      </c>
      <c r="B32" s="87">
        <f>SUM(D32+F32+H32+J32+L32+N32)</f>
        <v>0</v>
      </c>
      <c r="C32" s="90"/>
      <c r="D32" s="87">
        <v>0</v>
      </c>
      <c r="E32" s="90"/>
      <c r="F32" s="87">
        <v>0</v>
      </c>
      <c r="G32" s="90"/>
      <c r="H32" s="87">
        <v>0</v>
      </c>
      <c r="I32" s="90"/>
      <c r="J32" s="87">
        <v>0</v>
      </c>
      <c r="K32" s="90"/>
      <c r="L32" s="87">
        <v>0</v>
      </c>
      <c r="M32" s="90"/>
      <c r="N32" s="87">
        <v>0</v>
      </c>
      <c r="O32" s="10"/>
      <c r="P32" s="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</row>
    <row r="33" spans="1:252" ht="15.75" thickBot="1">
      <c r="A33" s="98" t="s">
        <v>55</v>
      </c>
      <c r="B33" s="58">
        <f>SUM(B25+B31+B32)</f>
        <v>16986241</v>
      </c>
      <c r="C33" s="90"/>
      <c r="D33" s="58">
        <f>SUM(D25+D31+D32)</f>
        <v>16371241</v>
      </c>
      <c r="E33" s="95"/>
      <c r="F33" s="58">
        <f>SUM(F25+F31+F32)</f>
        <v>215000</v>
      </c>
      <c r="G33" s="95"/>
      <c r="H33" s="58">
        <f>SUM(H25+H31+H32)</f>
        <v>200000</v>
      </c>
      <c r="I33" s="95"/>
      <c r="J33" s="58">
        <f>SUM(J25+J31+J32)</f>
        <v>200000</v>
      </c>
      <c r="K33" s="95"/>
      <c r="L33" s="58">
        <f>SUM(L25+L31+L32)</f>
        <v>0</v>
      </c>
      <c r="M33" s="90"/>
      <c r="N33" s="58">
        <f>SUM(N25+N31+N32)</f>
        <v>0</v>
      </c>
      <c r="O33" s="10"/>
      <c r="P33" s="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</row>
    <row r="34" spans="1:252" ht="15.75" thickTop="1">
      <c r="A34" s="90"/>
      <c r="B34" s="90"/>
      <c r="C34" s="90"/>
      <c r="D34" s="102"/>
      <c r="E34" s="95"/>
      <c r="F34" s="57"/>
      <c r="G34" s="95"/>
      <c r="H34" s="57"/>
      <c r="I34" s="95"/>
      <c r="J34" s="57"/>
      <c r="K34" s="95"/>
      <c r="L34" s="57"/>
      <c r="M34" s="90"/>
      <c r="N34" s="57"/>
      <c r="O34" s="2"/>
      <c r="P34" s="2"/>
      <c r="Q34" s="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spans="1:252">
      <c r="A35" s="90" t="s">
        <v>56</v>
      </c>
      <c r="B35" s="90"/>
      <c r="C35" s="90"/>
      <c r="D35" s="57">
        <v>31765000</v>
      </c>
      <c r="E35" s="95"/>
      <c r="F35" s="57"/>
      <c r="G35" s="95"/>
      <c r="H35" s="57"/>
      <c r="I35" s="95"/>
      <c r="J35" s="57"/>
      <c r="K35" s="95"/>
      <c r="L35" s="57"/>
      <c r="M35" s="90"/>
      <c r="N35" s="57"/>
      <c r="O35" s="2"/>
      <c r="P35" s="111" t="s">
        <v>29</v>
      </c>
      <c r="Q35" s="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spans="1:252" ht="15.75" thickBot="1">
      <c r="A36" s="90"/>
      <c r="B36" s="90"/>
      <c r="C36" s="90"/>
      <c r="D36" s="59">
        <v>2415000</v>
      </c>
      <c r="E36" s="95"/>
      <c r="F36" s="57"/>
      <c r="G36" s="95"/>
      <c r="H36" s="57"/>
      <c r="I36" s="95"/>
      <c r="J36" s="57"/>
      <c r="K36" s="95"/>
      <c r="L36" s="57"/>
      <c r="M36" s="90"/>
      <c r="N36" s="57"/>
      <c r="O36" s="21"/>
      <c r="P36" s="21" t="s">
        <v>83</v>
      </c>
      <c r="Q36" s="21"/>
    </row>
    <row r="37" spans="1:252" ht="15.75" thickTop="1">
      <c r="A37" s="98" t="s">
        <v>71</v>
      </c>
      <c r="B37" s="90"/>
      <c r="C37" s="90"/>
      <c r="D37" s="77">
        <f>SUM(D35:D36)</f>
        <v>34180000</v>
      </c>
      <c r="E37" s="95"/>
      <c r="F37" s="57"/>
      <c r="G37" s="95"/>
      <c r="H37" s="57"/>
      <c r="I37" s="95"/>
      <c r="J37" s="57"/>
      <c r="K37" s="95"/>
      <c r="L37" s="57"/>
      <c r="M37" s="90"/>
      <c r="N37" s="57"/>
      <c r="O37" s="21"/>
      <c r="P37" s="64" t="s">
        <v>54</v>
      </c>
      <c r="Q37" s="21"/>
    </row>
    <row r="38" spans="1:252">
      <c r="A38" s="103"/>
      <c r="B38" s="103"/>
      <c r="C38" s="103"/>
      <c r="D38" s="104"/>
      <c r="E38" s="109"/>
      <c r="F38" s="90"/>
      <c r="G38" s="90"/>
      <c r="H38" s="90"/>
      <c r="I38" s="90"/>
      <c r="J38" s="90"/>
      <c r="K38" s="90"/>
      <c r="L38" s="90"/>
      <c r="M38" s="90"/>
      <c r="N38" s="90"/>
      <c r="O38" s="21"/>
      <c r="P38" s="21" t="s">
        <v>28</v>
      </c>
      <c r="Q38" s="21"/>
    </row>
    <row r="39" spans="1:252" ht="15.75" thickBot="1">
      <c r="A39" s="141" t="s">
        <v>58</v>
      </c>
      <c r="B39" s="90"/>
      <c r="C39" s="90"/>
      <c r="D39" s="73">
        <f>D33/D35</f>
        <v>0.51538614827640483</v>
      </c>
      <c r="E39" s="109"/>
      <c r="F39" s="90"/>
      <c r="G39" s="90"/>
      <c r="H39" s="90"/>
      <c r="I39" s="90"/>
      <c r="J39" s="90"/>
      <c r="K39" s="90"/>
      <c r="L39" s="90"/>
      <c r="M39" s="90"/>
      <c r="N39" s="90"/>
      <c r="O39" s="21"/>
      <c r="P39" s="21"/>
      <c r="Q39" s="21"/>
    </row>
    <row r="40" spans="1:252" ht="16.5" thickTop="1" thickBot="1">
      <c r="A40" s="109"/>
      <c r="B40" s="109"/>
      <c r="C40" s="109"/>
      <c r="D40" s="109"/>
      <c r="E40" s="109"/>
      <c r="F40" s="105"/>
      <c r="G40" s="106"/>
      <c r="H40" s="106"/>
      <c r="I40" s="106"/>
      <c r="J40" s="106"/>
      <c r="K40" s="106"/>
      <c r="L40" s="106"/>
      <c r="M40" s="106"/>
      <c r="N40" s="106"/>
      <c r="O40" s="21"/>
      <c r="P40" s="21" t="s">
        <v>41</v>
      </c>
      <c r="Q40" s="21"/>
    </row>
    <row r="41" spans="1:252" ht="15.75" thickTop="1">
      <c r="A41" s="162"/>
      <c r="B41" s="163"/>
      <c r="C41" s="163"/>
      <c r="D41" s="164"/>
      <c r="E41" s="165"/>
      <c r="F41" s="219" t="s">
        <v>66</v>
      </c>
      <c r="G41" s="220"/>
      <c r="H41" s="220"/>
      <c r="I41" s="220"/>
      <c r="J41" s="220"/>
      <c r="K41" s="220"/>
      <c r="L41" s="220"/>
      <c r="M41" s="220"/>
      <c r="N41" s="220"/>
      <c r="O41" s="21"/>
      <c r="P41" s="21" t="s">
        <v>32</v>
      </c>
      <c r="Q41" s="21"/>
    </row>
    <row r="42" spans="1:252">
      <c r="A42" s="134" t="s">
        <v>49</v>
      </c>
      <c r="B42" s="119"/>
      <c r="C42" s="121"/>
      <c r="D42" s="119"/>
      <c r="E42" s="122"/>
      <c r="F42" s="94" t="s">
        <v>64</v>
      </c>
      <c r="G42" s="90"/>
      <c r="H42" s="90"/>
      <c r="I42" s="90"/>
      <c r="J42" s="90"/>
      <c r="K42" s="90"/>
      <c r="L42" s="90"/>
      <c r="M42" s="90"/>
      <c r="N42" s="90"/>
      <c r="O42" s="21"/>
      <c r="P42" s="112" t="s">
        <v>42</v>
      </c>
      <c r="Q42" s="21"/>
    </row>
    <row r="43" spans="1:252" ht="15.75" thickBot="1">
      <c r="A43" s="119" t="s">
        <v>50</v>
      </c>
      <c r="B43" s="114">
        <f>B29</f>
        <v>5811750</v>
      </c>
      <c r="C43" s="121"/>
      <c r="D43" s="115" t="s">
        <v>67</v>
      </c>
      <c r="E43" s="122"/>
      <c r="F43" s="93" t="s">
        <v>24</v>
      </c>
      <c r="G43" s="90"/>
      <c r="H43" s="90"/>
      <c r="I43" s="90"/>
      <c r="J43" s="90"/>
      <c r="K43" s="90"/>
      <c r="L43" s="90"/>
      <c r="M43" s="90"/>
      <c r="N43" s="90"/>
      <c r="O43" s="21"/>
      <c r="P43" s="21" t="s">
        <v>33</v>
      </c>
      <c r="Q43" s="21"/>
    </row>
    <row r="44" spans="1:252" ht="15.75" thickTop="1">
      <c r="A44" s="119" t="s">
        <v>10</v>
      </c>
      <c r="B44" s="123"/>
      <c r="C44" s="124"/>
      <c r="D44" s="125">
        <f>B43/32780333</f>
        <v>0.1772938060147223</v>
      </c>
      <c r="E44" s="126"/>
      <c r="F44" s="93" t="s">
        <v>25</v>
      </c>
      <c r="G44" s="90"/>
      <c r="H44" s="90"/>
      <c r="I44" s="90"/>
      <c r="J44" s="90"/>
      <c r="K44" s="90"/>
      <c r="L44" s="90"/>
      <c r="M44" s="90"/>
      <c r="N44" s="90"/>
      <c r="P44" s="21" t="s">
        <v>52</v>
      </c>
    </row>
    <row r="45" spans="1:252">
      <c r="A45" s="119" t="s">
        <v>51</v>
      </c>
      <c r="B45" s="124"/>
      <c r="C45" s="124"/>
      <c r="D45" s="125">
        <f>(+B43+B32)/32780333</f>
        <v>0.1772938060147223</v>
      </c>
      <c r="E45" s="127"/>
      <c r="F45" s="93" t="s">
        <v>73</v>
      </c>
      <c r="G45" s="90"/>
      <c r="H45" s="90"/>
      <c r="I45" s="90"/>
      <c r="J45" s="90"/>
      <c r="K45" s="90"/>
      <c r="L45" s="90"/>
      <c r="M45" s="90"/>
      <c r="N45" s="90"/>
      <c r="P45" s="21" t="s">
        <v>53</v>
      </c>
    </row>
    <row r="46" spans="1:252">
      <c r="A46" s="134" t="s">
        <v>70</v>
      </c>
      <c r="B46" s="119"/>
      <c r="C46" s="119"/>
      <c r="D46" s="128">
        <v>0.5</v>
      </c>
      <c r="E46" s="127"/>
      <c r="F46" s="94" t="s">
        <v>65</v>
      </c>
      <c r="G46" s="90"/>
      <c r="H46" s="90"/>
      <c r="I46" s="90"/>
      <c r="J46" s="90"/>
      <c r="K46" s="90"/>
      <c r="L46" s="90"/>
      <c r="M46" s="90"/>
      <c r="N46" s="90"/>
      <c r="P46" s="21" t="s">
        <v>63</v>
      </c>
    </row>
    <row r="47" spans="1:252">
      <c r="A47" s="134"/>
      <c r="B47" s="119"/>
      <c r="C47" s="119"/>
      <c r="D47" s="125"/>
      <c r="E47" s="127"/>
      <c r="F47" s="93" t="s">
        <v>84</v>
      </c>
      <c r="G47" s="90"/>
      <c r="H47" s="90"/>
      <c r="I47" s="90"/>
      <c r="J47" s="90"/>
      <c r="K47" s="90"/>
      <c r="L47" s="90"/>
      <c r="M47" s="90"/>
      <c r="N47" s="90"/>
      <c r="P47" s="21" t="s">
        <v>34</v>
      </c>
    </row>
    <row r="48" spans="1:252">
      <c r="A48" s="119"/>
      <c r="B48" s="119"/>
      <c r="C48" s="119"/>
      <c r="D48" s="124"/>
      <c r="E48" s="127"/>
      <c r="F48" s="94" t="s">
        <v>12</v>
      </c>
      <c r="G48" s="90"/>
      <c r="H48" s="90"/>
      <c r="I48" s="90"/>
      <c r="J48" s="90"/>
      <c r="K48" s="90"/>
      <c r="L48" s="90"/>
      <c r="M48" s="90"/>
      <c r="N48" s="90"/>
      <c r="P48" s="21" t="s">
        <v>30</v>
      </c>
    </row>
    <row r="49" spans="1:18" ht="15.75">
      <c r="A49" s="142" t="s">
        <v>14</v>
      </c>
      <c r="B49" s="129"/>
      <c r="C49" s="129"/>
      <c r="D49" s="130"/>
      <c r="E49" s="131"/>
      <c r="F49" s="93" t="s">
        <v>13</v>
      </c>
      <c r="G49" s="90"/>
      <c r="H49" s="90"/>
      <c r="I49" s="90"/>
      <c r="J49" s="90"/>
      <c r="K49" s="90"/>
      <c r="L49" s="90"/>
      <c r="M49" s="90"/>
      <c r="N49" s="90"/>
      <c r="P49" s="21" t="s">
        <v>82</v>
      </c>
      <c r="R49" s="21"/>
    </row>
    <row r="50" spans="1:18">
      <c r="A50" s="134" t="s">
        <v>16</v>
      </c>
      <c r="B50" s="124"/>
      <c r="C50" s="124"/>
      <c r="D50" s="132"/>
      <c r="E50" s="133"/>
      <c r="F50" s="93" t="s">
        <v>15</v>
      </c>
      <c r="G50" s="90"/>
      <c r="H50" s="90"/>
      <c r="I50" s="90"/>
      <c r="J50" s="90"/>
      <c r="K50" s="90"/>
      <c r="L50" s="90"/>
      <c r="M50" s="90"/>
      <c r="N50" s="90"/>
      <c r="P50" s="108"/>
      <c r="R50" s="21"/>
    </row>
    <row r="51" spans="1:18">
      <c r="A51" s="119" t="s">
        <v>59</v>
      </c>
      <c r="B51" s="119"/>
      <c r="C51" s="134"/>
      <c r="D51" s="135">
        <v>6.7299999999999999E-2</v>
      </c>
      <c r="E51" s="120"/>
      <c r="F51" s="93" t="s">
        <v>17</v>
      </c>
      <c r="G51" s="90"/>
      <c r="H51" s="90"/>
      <c r="I51" s="90"/>
      <c r="J51" s="90"/>
      <c r="K51" s="90"/>
      <c r="L51" s="90"/>
      <c r="M51" s="90"/>
      <c r="N51" s="90"/>
      <c r="R51" s="21"/>
    </row>
    <row r="52" spans="1:18">
      <c r="A52" s="119" t="s">
        <v>60</v>
      </c>
      <c r="B52" s="119"/>
      <c r="C52" s="134"/>
      <c r="D52" s="135">
        <v>3.5200000000000002E-2</v>
      </c>
      <c r="E52" s="120"/>
      <c r="F52" s="93" t="s">
        <v>18</v>
      </c>
      <c r="G52" s="90"/>
      <c r="H52" s="90"/>
      <c r="I52" s="90"/>
      <c r="J52" s="90"/>
      <c r="K52" s="90"/>
      <c r="L52" s="90"/>
      <c r="M52" s="90"/>
      <c r="N52" s="90"/>
      <c r="R52" s="21"/>
    </row>
    <row r="53" spans="1:18" ht="15.75" thickBot="1">
      <c r="A53" s="134" t="s">
        <v>61</v>
      </c>
      <c r="B53" s="119"/>
      <c r="C53" s="119"/>
      <c r="D53" s="116">
        <f>SUM(D51:D52)</f>
        <v>0.10250000000000001</v>
      </c>
      <c r="E53" s="120"/>
      <c r="F53" s="93" t="s">
        <v>19</v>
      </c>
      <c r="G53" s="90"/>
      <c r="H53" s="90"/>
      <c r="I53" s="90"/>
      <c r="J53" s="90"/>
      <c r="K53" s="90"/>
      <c r="L53" s="90"/>
      <c r="M53" s="90"/>
      <c r="N53" s="90"/>
      <c r="R53" s="21"/>
    </row>
    <row r="54" spans="1:18" ht="15.75" thickTop="1">
      <c r="A54" s="119"/>
      <c r="B54" s="119"/>
      <c r="C54" s="119"/>
      <c r="D54" s="117"/>
      <c r="E54" s="120"/>
      <c r="F54" s="93" t="s">
        <v>20</v>
      </c>
      <c r="G54" s="90"/>
      <c r="H54" s="90"/>
      <c r="I54" s="90"/>
      <c r="J54" s="87"/>
      <c r="K54" s="90"/>
      <c r="L54" s="90"/>
      <c r="M54" s="90"/>
      <c r="N54" s="90"/>
      <c r="R54" s="21"/>
    </row>
    <row r="55" spans="1:18" ht="15.75" thickBot="1">
      <c r="A55" s="134" t="s">
        <v>62</v>
      </c>
      <c r="B55" s="119"/>
      <c r="C55" s="121"/>
      <c r="D55" s="118">
        <v>2.7E-2</v>
      </c>
      <c r="E55" s="120"/>
      <c r="F55" s="93" t="s">
        <v>21</v>
      </c>
      <c r="G55" s="90"/>
      <c r="H55" s="90"/>
      <c r="I55" s="90"/>
      <c r="J55" s="136"/>
      <c r="K55" s="90"/>
      <c r="L55" s="90"/>
      <c r="M55" s="90"/>
      <c r="N55" s="90"/>
      <c r="P55" s="62" t="s">
        <v>81</v>
      </c>
      <c r="R55" s="21"/>
    </row>
    <row r="56" spans="1:18" ht="15.75" thickTop="1">
      <c r="A56" s="129"/>
      <c r="B56" s="143"/>
      <c r="C56" s="144"/>
      <c r="D56" s="145"/>
      <c r="E56" s="120"/>
      <c r="F56" s="93" t="s">
        <v>27</v>
      </c>
      <c r="G56" s="90"/>
      <c r="H56" s="90"/>
      <c r="I56" s="90"/>
      <c r="J56" s="136"/>
      <c r="K56" s="90"/>
      <c r="L56" s="90"/>
      <c r="M56" s="90"/>
      <c r="N56" s="90"/>
      <c r="R56" s="21"/>
    </row>
    <row r="57" spans="1:18" ht="15.75" thickBot="1">
      <c r="A57" s="166"/>
      <c r="B57" s="166"/>
      <c r="C57" s="166"/>
      <c r="D57" s="166"/>
      <c r="E57" s="107"/>
      <c r="F57" s="137"/>
      <c r="G57" s="97"/>
      <c r="H57" s="97"/>
      <c r="I57" s="97"/>
      <c r="J57" s="138"/>
      <c r="K57" s="97"/>
      <c r="L57" s="97"/>
      <c r="M57" s="97"/>
      <c r="N57" s="97"/>
      <c r="R57" s="21"/>
    </row>
    <row r="58" spans="1:18" ht="15.75" thickTop="1">
      <c r="A58" s="46"/>
      <c r="B58" s="46"/>
      <c r="C58" s="46"/>
      <c r="D58" s="46"/>
      <c r="E58" s="12"/>
      <c r="F58" s="21"/>
      <c r="G58" s="21"/>
      <c r="H58" s="21"/>
      <c r="I58" s="21"/>
      <c r="J58" s="21"/>
      <c r="K58" s="21"/>
      <c r="L58" s="21"/>
      <c r="M58" s="21"/>
      <c r="N58" s="21"/>
    </row>
    <row r="59" spans="1:18">
      <c r="E59" s="43"/>
      <c r="G59" s="21"/>
      <c r="H59" s="21"/>
      <c r="I59" s="21"/>
      <c r="J59" s="21"/>
      <c r="K59" s="21"/>
      <c r="L59" s="21"/>
      <c r="M59" s="21"/>
      <c r="N59" s="2"/>
    </row>
    <row r="60" spans="1:18">
      <c r="E60" s="113"/>
      <c r="F60" s="21"/>
      <c r="G60" s="46"/>
      <c r="H60" s="46"/>
      <c r="I60" s="46"/>
    </row>
    <row r="61" spans="1:18">
      <c r="E61" s="46"/>
    </row>
  </sheetData>
  <mergeCells count="5">
    <mergeCell ref="L1:N1"/>
    <mergeCell ref="A3:A4"/>
    <mergeCell ref="B3:N3"/>
    <mergeCell ref="B22:N22"/>
    <mergeCell ref="F41:N41"/>
  </mergeCells>
  <pageMargins left="0.75" right="0.5" top="0.5" bottom="0.5" header="0.5" footer="0.5"/>
  <pageSetup scale="57" orientation="landscape" r:id="rId1"/>
  <headerFooter alignWithMargins="0">
    <oddFooter>&amp;L&amp;Z&amp;F&amp;RReport Run &amp;D</oddFooter>
  </headerFooter>
  <rowBreaks count="1" manualBreakCount="1">
    <brk id="44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5"/>
  <sheetViews>
    <sheetView showOutlineSymbols="0" zoomScale="87" zoomScaleNormal="87" workbookViewId="0">
      <selection activeCell="D5" sqref="D5"/>
    </sheetView>
  </sheetViews>
  <sheetFormatPr defaultColWidth="8.77734375" defaultRowHeight="15"/>
  <cols>
    <col min="1" max="1" width="54.5546875" style="108" customWidth="1"/>
    <col min="2" max="2" width="12.77734375" style="108" customWidth="1"/>
    <col min="3" max="3" width="3.77734375" style="108" customWidth="1"/>
    <col min="4" max="4" width="12.77734375" style="108" customWidth="1"/>
    <col min="5" max="5" width="3.88671875" style="108" customWidth="1"/>
    <col min="6" max="6" width="12.77734375" style="108" customWidth="1"/>
    <col min="7" max="7" width="3.77734375" style="108" customWidth="1"/>
    <col min="8" max="8" width="12.77734375" style="108" customWidth="1"/>
    <col min="9" max="9" width="3.77734375" style="108" customWidth="1"/>
    <col min="10" max="10" width="12.77734375" style="108" customWidth="1"/>
    <col min="11" max="11" width="3.77734375" style="108" customWidth="1"/>
    <col min="12" max="12" width="12.77734375" style="108" customWidth="1"/>
    <col min="13" max="13" width="3.77734375" style="108" customWidth="1"/>
    <col min="14" max="14" width="12.77734375" style="108" customWidth="1"/>
    <col min="15" max="15" width="8.77734375" style="108" customWidth="1"/>
    <col min="16" max="16" width="8.77734375" style="62"/>
    <col min="17" max="16384" width="8.77734375" style="108"/>
  </cols>
  <sheetData>
    <row r="1" spans="1:252" ht="42.75" customHeight="1" thickBot="1">
      <c r="A1" s="155" t="s">
        <v>80</v>
      </c>
      <c r="B1" s="156"/>
      <c r="C1" s="156"/>
      <c r="D1" s="156"/>
      <c r="E1" s="157" t="s">
        <v>1</v>
      </c>
      <c r="F1" s="156"/>
      <c r="G1" s="156"/>
      <c r="H1" s="156"/>
      <c r="I1" s="156"/>
      <c r="J1" s="156"/>
      <c r="K1" s="156"/>
      <c r="L1" s="216">
        <v>41820</v>
      </c>
      <c r="M1" s="216"/>
      <c r="N1" s="216"/>
    </row>
    <row r="2" spans="1:252" ht="18.75" customHeight="1" thickTop="1">
      <c r="A2" s="147"/>
      <c r="B2" s="222" t="s">
        <v>2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252" ht="15.75">
      <c r="A3" s="181"/>
      <c r="B3" s="78" t="s">
        <v>3</v>
      </c>
      <c r="C3" s="79"/>
      <c r="D3" s="78">
        <v>2014</v>
      </c>
      <c r="E3" s="80"/>
      <c r="F3" s="78">
        <v>2015</v>
      </c>
      <c r="G3" s="80"/>
      <c r="H3" s="78">
        <v>2016</v>
      </c>
      <c r="I3" s="81"/>
      <c r="J3" s="78">
        <v>2017</v>
      </c>
      <c r="K3" s="81"/>
      <c r="L3" s="78">
        <v>2018</v>
      </c>
      <c r="M3" s="81"/>
      <c r="N3" s="78">
        <v>2019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</row>
    <row r="4" spans="1:252" ht="15.75">
      <c r="A4" s="169" t="s">
        <v>85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P4" s="110" t="s">
        <v>5</v>
      </c>
    </row>
    <row r="5" spans="1:252" ht="16.149999999999999" customHeight="1">
      <c r="A5" s="90" t="s">
        <v>37</v>
      </c>
      <c r="B5" s="89">
        <f>SUM(D5+F5+H5+J5+L5+N5)</f>
        <v>15103900</v>
      </c>
      <c r="C5" s="88"/>
      <c r="D5" s="87">
        <v>15103900</v>
      </c>
      <c r="E5" s="87"/>
      <c r="F5" s="89">
        <v>0</v>
      </c>
      <c r="G5" s="90"/>
      <c r="H5" s="89">
        <v>0</v>
      </c>
      <c r="I5" s="90"/>
      <c r="J5" s="89">
        <v>0</v>
      </c>
      <c r="K5" s="90"/>
      <c r="L5" s="89">
        <v>0</v>
      </c>
      <c r="M5" s="87"/>
      <c r="N5" s="89">
        <v>0</v>
      </c>
      <c r="O5" s="10"/>
      <c r="P5" s="2" t="s">
        <v>6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</row>
    <row r="6" spans="1:252" ht="16.149999999999999" customHeight="1">
      <c r="A6" s="90" t="s">
        <v>39</v>
      </c>
      <c r="B6" s="89">
        <f>SUM(D6+F6+H6+J6+L6+N6)</f>
        <v>0</v>
      </c>
      <c r="C6" s="90"/>
      <c r="D6" s="87">
        <v>0</v>
      </c>
      <c r="E6" s="87"/>
      <c r="F6" s="89">
        <v>0</v>
      </c>
      <c r="G6" s="90"/>
      <c r="H6" s="89">
        <v>0</v>
      </c>
      <c r="I6" s="90"/>
      <c r="J6" s="89">
        <v>0</v>
      </c>
      <c r="K6" s="90"/>
      <c r="L6" s="89">
        <v>0</v>
      </c>
      <c r="M6" s="87"/>
      <c r="N6" s="89">
        <v>0</v>
      </c>
      <c r="O6" s="10"/>
      <c r="P6" s="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spans="1:252" ht="16.149999999999999" customHeight="1">
      <c r="A7" s="90" t="s">
        <v>35</v>
      </c>
      <c r="B7" s="89">
        <f>SUM(D7+F7+H7+J7+L7+N7)</f>
        <v>3000000</v>
      </c>
      <c r="C7" s="90"/>
      <c r="D7" s="87">
        <v>1500000</v>
      </c>
      <c r="E7" s="109"/>
      <c r="F7" s="87">
        <v>1500000</v>
      </c>
      <c r="G7" s="90"/>
      <c r="H7" s="87">
        <v>0</v>
      </c>
      <c r="I7" s="90"/>
      <c r="J7" s="87">
        <v>0</v>
      </c>
      <c r="K7" s="90"/>
      <c r="L7" s="87">
        <v>0</v>
      </c>
      <c r="M7" s="90"/>
      <c r="N7" s="87">
        <v>0</v>
      </c>
      <c r="O7" s="10"/>
      <c r="P7" s="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ht="16.149999999999999" customHeight="1" thickBot="1">
      <c r="A8" s="98" t="s">
        <v>68</v>
      </c>
      <c r="B8" s="14">
        <f>SUM(B5:B7)</f>
        <v>18103900</v>
      </c>
      <c r="C8" s="90"/>
      <c r="D8" s="14">
        <f>SUM(D5:D7)</f>
        <v>16603900</v>
      </c>
      <c r="E8" s="95"/>
      <c r="F8" s="15">
        <f>SUM(F5:F7)</f>
        <v>1500000</v>
      </c>
      <c r="G8" s="95"/>
      <c r="H8" s="15">
        <f>SUM(H5:H7)</f>
        <v>0</v>
      </c>
      <c r="I8" s="95"/>
      <c r="J8" s="15">
        <f>SUM(J5:J7)</f>
        <v>0</v>
      </c>
      <c r="K8" s="95"/>
      <c r="L8" s="15">
        <f>SUM(L5:L7)</f>
        <v>0</v>
      </c>
      <c r="M8" s="90"/>
      <c r="N8" s="15">
        <f>SUM(N5:N7)</f>
        <v>0</v>
      </c>
      <c r="O8" s="10"/>
      <c r="P8" s="2" t="s">
        <v>26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spans="1:252" ht="16.149999999999999" customHeight="1" thickTop="1">
      <c r="A9" s="141" t="s">
        <v>86</v>
      </c>
      <c r="B9" s="99"/>
      <c r="C9" s="90"/>
      <c r="D9" s="77">
        <v>32175000</v>
      </c>
      <c r="E9" s="95"/>
      <c r="F9" s="87"/>
      <c r="G9" s="95"/>
      <c r="H9" s="87"/>
      <c r="I9" s="95"/>
      <c r="J9" s="87"/>
      <c r="K9" s="95"/>
      <c r="L9" s="87"/>
      <c r="M9" s="90"/>
      <c r="N9" s="87"/>
      <c r="O9" s="10"/>
      <c r="P9" s="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pans="1:252" ht="11.1" customHeight="1">
      <c r="A10" s="90"/>
      <c r="B10" s="89"/>
      <c r="C10" s="90"/>
      <c r="D10" s="57"/>
      <c r="E10" s="95"/>
      <c r="F10" s="90"/>
      <c r="G10" s="87"/>
      <c r="H10" s="90"/>
      <c r="I10" s="90"/>
      <c r="J10" s="90"/>
      <c r="K10" s="90"/>
      <c r="L10" s="90"/>
      <c r="M10" s="90"/>
      <c r="N10" s="90"/>
      <c r="O10" s="12"/>
      <c r="P10" s="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spans="1:252" ht="15.75">
      <c r="A11" s="170" t="s">
        <v>87</v>
      </c>
      <c r="B11" s="90"/>
      <c r="C11" s="90"/>
      <c r="D11" s="109"/>
      <c r="E11" s="90"/>
      <c r="F11" s="90"/>
      <c r="G11" s="91"/>
      <c r="H11" s="90"/>
      <c r="I11" s="90"/>
      <c r="J11" s="90"/>
      <c r="K11" s="90"/>
      <c r="L11" s="90"/>
      <c r="M11" s="90"/>
      <c r="N11" s="90"/>
      <c r="O11" s="12"/>
      <c r="P11" s="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 ht="16.149999999999999" customHeight="1">
      <c r="A12" s="90" t="s">
        <v>38</v>
      </c>
      <c r="B12" s="89">
        <f>SUM(D12+F12+H12+J12+L12+N12)</f>
        <v>2415000</v>
      </c>
      <c r="C12" s="88"/>
      <c r="D12" s="87">
        <v>2415000</v>
      </c>
      <c r="E12" s="87"/>
      <c r="F12" s="89">
        <v>0</v>
      </c>
      <c r="G12" s="90"/>
      <c r="H12" s="89">
        <v>0</v>
      </c>
      <c r="I12" s="90"/>
      <c r="J12" s="89">
        <v>0</v>
      </c>
      <c r="K12" s="90"/>
      <c r="L12" s="89">
        <v>0</v>
      </c>
      <c r="M12" s="87"/>
      <c r="N12" s="89">
        <v>0</v>
      </c>
      <c r="O12" s="10"/>
      <c r="P12" s="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spans="1:252" ht="16.149999999999999" customHeight="1">
      <c r="A13" s="90" t="s">
        <v>40</v>
      </c>
      <c r="B13" s="89">
        <f>SUM(D13+F13+H13+J13+L13+N13)</f>
        <v>0</v>
      </c>
      <c r="C13" s="90"/>
      <c r="D13" s="87">
        <v>0</v>
      </c>
      <c r="E13" s="87"/>
      <c r="F13" s="89">
        <v>0</v>
      </c>
      <c r="G13" s="90"/>
      <c r="H13" s="89">
        <v>0</v>
      </c>
      <c r="I13" s="90"/>
      <c r="J13" s="89">
        <v>0</v>
      </c>
      <c r="K13" s="90"/>
      <c r="L13" s="89">
        <v>0</v>
      </c>
      <c r="M13" s="87"/>
      <c r="N13" s="89">
        <v>0</v>
      </c>
      <c r="O13" s="10"/>
      <c r="P13" s="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ht="16.149999999999999" customHeight="1" thickBot="1">
      <c r="A14" s="98" t="s">
        <v>77</v>
      </c>
      <c r="B14" s="14">
        <f>B12+B13</f>
        <v>2415000</v>
      </c>
      <c r="C14" s="90"/>
      <c r="D14" s="14">
        <f>D12+D13</f>
        <v>2415000</v>
      </c>
      <c r="E14" s="95"/>
      <c r="F14" s="15">
        <f>SUM(F11:F13)</f>
        <v>0</v>
      </c>
      <c r="G14" s="95"/>
      <c r="H14" s="15">
        <f>SUM(H11:H13)</f>
        <v>0</v>
      </c>
      <c r="I14" s="95"/>
      <c r="J14" s="15">
        <f>SUM(J11:J13)</f>
        <v>0</v>
      </c>
      <c r="K14" s="95"/>
      <c r="L14" s="15">
        <f>SUM(L11:L13)</f>
        <v>0</v>
      </c>
      <c r="M14" s="90"/>
      <c r="N14" s="15">
        <f>SUM(N11:N13)</f>
        <v>0</v>
      </c>
      <c r="O14" s="10"/>
      <c r="P14" s="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ht="16.149999999999999" customHeight="1" thickTop="1">
      <c r="A15" s="98" t="s">
        <v>88</v>
      </c>
      <c r="B15" s="57"/>
      <c r="C15" s="90"/>
      <c r="D15" s="77">
        <v>2415000</v>
      </c>
      <c r="E15" s="95"/>
      <c r="F15" s="87"/>
      <c r="G15" s="95"/>
      <c r="H15" s="87"/>
      <c r="I15" s="95"/>
      <c r="J15" s="87"/>
      <c r="K15" s="95"/>
      <c r="L15" s="87"/>
      <c r="M15" s="90"/>
      <c r="N15" s="87"/>
      <c r="O15" s="10"/>
      <c r="P15" s="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1:252" ht="11.1" customHeight="1">
      <c r="A16" s="98"/>
      <c r="B16" s="57"/>
      <c r="C16" s="90"/>
      <c r="D16" s="77"/>
      <c r="E16" s="95"/>
      <c r="F16" s="87"/>
      <c r="G16" s="95"/>
      <c r="H16" s="87"/>
      <c r="I16" s="95"/>
      <c r="J16" s="87"/>
      <c r="K16" s="95"/>
      <c r="L16" s="87"/>
      <c r="M16" s="90"/>
      <c r="N16" s="87"/>
      <c r="O16" s="10"/>
      <c r="P16" s="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1:252" ht="16.149999999999999" customHeight="1">
      <c r="A17" s="170" t="s">
        <v>89</v>
      </c>
      <c r="B17" s="90"/>
      <c r="C17" s="90"/>
      <c r="D17" s="109"/>
      <c r="E17" s="90"/>
      <c r="F17" s="90"/>
      <c r="G17" s="91"/>
      <c r="H17" s="90"/>
      <c r="I17" s="90"/>
      <c r="J17" s="90"/>
      <c r="K17" s="90"/>
      <c r="L17" s="90"/>
      <c r="M17" s="90"/>
      <c r="N17" s="90"/>
      <c r="O17" s="10"/>
      <c r="P17" s="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1:252" ht="16.149999999999999" customHeight="1">
      <c r="A18" s="90" t="s">
        <v>90</v>
      </c>
      <c r="B18" s="89">
        <f>SUM(D18+F18+H18+J18+L18+N18)</f>
        <v>1000000</v>
      </c>
      <c r="C18" s="88"/>
      <c r="D18" s="87">
        <v>1000000</v>
      </c>
      <c r="E18" s="87"/>
      <c r="F18" s="89">
        <v>0</v>
      </c>
      <c r="G18" s="90"/>
      <c r="H18" s="89">
        <v>0</v>
      </c>
      <c r="I18" s="90"/>
      <c r="J18" s="89">
        <v>0</v>
      </c>
      <c r="K18" s="90"/>
      <c r="L18" s="89">
        <v>0</v>
      </c>
      <c r="M18" s="87"/>
      <c r="N18" s="89">
        <v>0</v>
      </c>
      <c r="O18" s="10"/>
      <c r="P18" s="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1:252" ht="16.149999999999999" customHeight="1">
      <c r="A19" s="90" t="s">
        <v>91</v>
      </c>
      <c r="B19" s="89">
        <f>SUM(D19+F19+H19+J19+L19+N19)</f>
        <v>0</v>
      </c>
      <c r="C19" s="90"/>
      <c r="D19" s="87">
        <v>0</v>
      </c>
      <c r="E19" s="87"/>
      <c r="F19" s="89">
        <v>0</v>
      </c>
      <c r="G19" s="90"/>
      <c r="H19" s="89">
        <v>0</v>
      </c>
      <c r="I19" s="90"/>
      <c r="J19" s="89">
        <v>0</v>
      </c>
      <c r="K19" s="90"/>
      <c r="L19" s="89">
        <v>0</v>
      </c>
      <c r="M19" s="87"/>
      <c r="N19" s="89">
        <v>0</v>
      </c>
      <c r="O19" s="10"/>
      <c r="P19" s="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1:252" ht="16.149999999999999" customHeight="1" thickBot="1">
      <c r="A20" s="98" t="s">
        <v>77</v>
      </c>
      <c r="B20" s="14">
        <f>B18+B19</f>
        <v>1000000</v>
      </c>
      <c r="C20" s="90"/>
      <c r="D20" s="14">
        <f>SUM(D18:D19)</f>
        <v>1000000</v>
      </c>
      <c r="E20" s="95"/>
      <c r="F20" s="15">
        <f>SUM(F17:F19)</f>
        <v>0</v>
      </c>
      <c r="G20" s="95"/>
      <c r="H20" s="15">
        <f>SUM(H17:H19)</f>
        <v>0</v>
      </c>
      <c r="I20" s="95"/>
      <c r="J20" s="15">
        <f>SUM(J17:J19)</f>
        <v>0</v>
      </c>
      <c r="K20" s="95"/>
      <c r="L20" s="15">
        <f>SUM(L17:L19)</f>
        <v>0</v>
      </c>
      <c r="M20" s="90"/>
      <c r="N20" s="15">
        <f>SUM(N17:N19)</f>
        <v>0</v>
      </c>
      <c r="O20" s="10"/>
      <c r="P20" s="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1:252" ht="16.149999999999999" customHeight="1" thickTop="1">
      <c r="A21" s="98" t="s">
        <v>92</v>
      </c>
      <c r="B21" s="57"/>
      <c r="C21" s="90"/>
      <c r="D21" s="77">
        <v>7840000</v>
      </c>
      <c r="E21" s="95"/>
      <c r="F21" s="87"/>
      <c r="G21" s="95"/>
      <c r="H21" s="87"/>
      <c r="I21" s="95"/>
      <c r="J21" s="87"/>
      <c r="K21" s="95"/>
      <c r="L21" s="87"/>
      <c r="M21" s="90"/>
      <c r="N21" s="87"/>
      <c r="O21" s="10"/>
      <c r="P21" s="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1:252" ht="11.1" customHeight="1">
      <c r="A22" s="90"/>
      <c r="B22" s="89"/>
      <c r="C22" s="90"/>
      <c r="D22" s="57"/>
      <c r="E22" s="95"/>
      <c r="F22" s="90"/>
      <c r="G22" s="87"/>
      <c r="H22" s="90"/>
      <c r="I22" s="90"/>
      <c r="J22" s="90"/>
      <c r="K22" s="90"/>
      <c r="L22" s="90"/>
      <c r="M22" s="90"/>
      <c r="N22" s="90"/>
      <c r="O22" s="12"/>
      <c r="P22" s="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spans="1:252" ht="15.75" thickBot="1">
      <c r="A23" s="98" t="s">
        <v>94</v>
      </c>
      <c r="B23" s="86">
        <f>B8+B14</f>
        <v>20518900</v>
      </c>
      <c r="C23" s="90"/>
      <c r="D23" s="74">
        <f>SUM(D8+D12+D18)</f>
        <v>20018900</v>
      </c>
      <c r="E23" s="95"/>
      <c r="F23" s="96"/>
      <c r="G23" s="96"/>
      <c r="H23" s="90"/>
      <c r="I23" s="90"/>
      <c r="J23" s="90"/>
      <c r="K23" s="90"/>
      <c r="L23" s="90"/>
      <c r="M23" s="90"/>
      <c r="N23" s="90"/>
      <c r="O23" s="12"/>
      <c r="P23" s="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spans="1:252" ht="11.1" customHeight="1" thickTop="1">
      <c r="A24" s="90"/>
      <c r="B24" s="89"/>
      <c r="C24" s="90"/>
      <c r="D24" s="87"/>
      <c r="E24" s="87"/>
      <c r="F24" s="89"/>
      <c r="G24" s="90"/>
      <c r="H24" s="89"/>
      <c r="I24" s="90"/>
      <c r="J24" s="89"/>
      <c r="K24" s="90"/>
      <c r="L24" s="89"/>
      <c r="M24" s="87"/>
      <c r="N24" s="89"/>
      <c r="O24" s="10"/>
      <c r="P24" s="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spans="1:252" s="153" customFormat="1" ht="17.25" customHeight="1" thickBot="1">
      <c r="A25" s="173" t="s">
        <v>76</v>
      </c>
      <c r="B25" s="174"/>
      <c r="C25" s="175"/>
      <c r="D25" s="176">
        <f>SUM(D9+D15+D21)</f>
        <v>42430000</v>
      </c>
      <c r="E25" s="177"/>
      <c r="F25" s="174"/>
      <c r="G25" s="175"/>
      <c r="H25" s="174"/>
      <c r="I25" s="175"/>
      <c r="J25" s="174"/>
      <c r="K25" s="175"/>
      <c r="L25" s="174"/>
      <c r="M25" s="177"/>
      <c r="N25" s="174"/>
      <c r="O25" s="178"/>
      <c r="P25" s="179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  <c r="FA25" s="180"/>
      <c r="FB25" s="180"/>
      <c r="FC25" s="180"/>
      <c r="FD25" s="180"/>
      <c r="FE25" s="180"/>
      <c r="FF25" s="180"/>
      <c r="FG25" s="180"/>
      <c r="FH25" s="180"/>
      <c r="FI25" s="180"/>
      <c r="FJ25" s="180"/>
      <c r="FK25" s="180"/>
      <c r="FL25" s="180"/>
      <c r="FM25" s="180"/>
      <c r="FN25" s="180"/>
      <c r="FO25" s="180"/>
      <c r="FP25" s="180"/>
      <c r="FQ25" s="180"/>
      <c r="FR25" s="180"/>
      <c r="FS25" s="180"/>
      <c r="FT25" s="180"/>
      <c r="FU25" s="180"/>
      <c r="FV25" s="180"/>
      <c r="FW25" s="180"/>
      <c r="FX25" s="180"/>
      <c r="FY25" s="180"/>
      <c r="FZ25" s="180"/>
      <c r="GA25" s="180"/>
      <c r="GB25" s="180"/>
      <c r="GC25" s="180"/>
      <c r="GD25" s="180"/>
      <c r="GE25" s="180"/>
      <c r="GF25" s="180"/>
      <c r="GG25" s="180"/>
      <c r="GH25" s="180"/>
      <c r="GI25" s="180"/>
      <c r="GJ25" s="180"/>
      <c r="GK25" s="180"/>
      <c r="GL25" s="180"/>
      <c r="GM25" s="180"/>
      <c r="GN25" s="180"/>
      <c r="GO25" s="180"/>
      <c r="GP25" s="180"/>
      <c r="GQ25" s="180"/>
      <c r="GR25" s="180"/>
      <c r="GS25" s="180"/>
      <c r="GT25" s="180"/>
      <c r="GU25" s="180"/>
      <c r="GV25" s="180"/>
      <c r="GW25" s="180"/>
      <c r="GX25" s="180"/>
      <c r="GY25" s="180"/>
      <c r="GZ25" s="180"/>
      <c r="HA25" s="180"/>
      <c r="HB25" s="180"/>
      <c r="HC25" s="180"/>
      <c r="HD25" s="180"/>
      <c r="HE25" s="180"/>
      <c r="HF25" s="180"/>
      <c r="HG25" s="180"/>
      <c r="HH25" s="180"/>
      <c r="HI25" s="180"/>
      <c r="HJ25" s="180"/>
      <c r="HK25" s="180"/>
      <c r="HL25" s="180"/>
      <c r="HM25" s="180"/>
      <c r="HN25" s="180"/>
      <c r="HO25" s="180"/>
      <c r="HP25" s="180"/>
      <c r="HQ25" s="180"/>
      <c r="HR25" s="180"/>
      <c r="HS25" s="180"/>
      <c r="HT25" s="180"/>
      <c r="HU25" s="180"/>
      <c r="HV25" s="180"/>
      <c r="HW25" s="180"/>
      <c r="HX25" s="180"/>
      <c r="HY25" s="180"/>
      <c r="HZ25" s="180"/>
      <c r="IA25" s="180"/>
      <c r="IB25" s="180"/>
      <c r="IC25" s="180"/>
      <c r="ID25" s="180"/>
      <c r="IE25" s="180"/>
      <c r="IF25" s="180"/>
      <c r="IG25" s="180"/>
      <c r="IH25" s="180"/>
      <c r="II25" s="180"/>
      <c r="IJ25" s="180"/>
      <c r="IK25" s="180"/>
      <c r="IL25" s="180"/>
      <c r="IM25" s="180"/>
      <c r="IN25" s="180"/>
      <c r="IO25" s="180"/>
      <c r="IP25" s="180"/>
      <c r="IQ25" s="180"/>
      <c r="IR25" s="180"/>
    </row>
    <row r="26" spans="1:252" ht="17.25" customHeight="1" thickTop="1">
      <c r="A26" s="146"/>
      <c r="B26" s="223" t="s">
        <v>7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10"/>
      <c r="P26" s="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1:252" ht="15.75">
      <c r="A27" s="181" t="s">
        <v>8</v>
      </c>
      <c r="B27" s="139" t="s">
        <v>3</v>
      </c>
      <c r="C27" s="100"/>
      <c r="D27" s="82">
        <v>2014</v>
      </c>
      <c r="E27" s="84"/>
      <c r="F27" s="82">
        <v>2015</v>
      </c>
      <c r="G27" s="84"/>
      <c r="H27" s="82">
        <v>2016</v>
      </c>
      <c r="I27" s="101"/>
      <c r="J27" s="82">
        <v>2017</v>
      </c>
      <c r="K27" s="101"/>
      <c r="L27" s="82">
        <v>2018</v>
      </c>
      <c r="M27" s="101"/>
      <c r="N27" s="140">
        <v>2019</v>
      </c>
      <c r="O27" s="5"/>
      <c r="P27" s="5"/>
      <c r="Q27" s="5" t="s">
        <v>72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</row>
    <row r="29" spans="1:252">
      <c r="A29" s="90" t="s">
        <v>36</v>
      </c>
      <c r="B29" s="87">
        <f>SUM(D29+F29+H29+J29+L29+N29)</f>
        <v>13359741</v>
      </c>
      <c r="C29" s="90"/>
      <c r="D29" s="87">
        <v>13359741</v>
      </c>
      <c r="E29" s="90"/>
      <c r="F29" s="89">
        <v>0</v>
      </c>
      <c r="G29" s="95"/>
      <c r="H29" s="89">
        <v>0</v>
      </c>
      <c r="I29" s="95"/>
      <c r="J29" s="89">
        <v>0</v>
      </c>
      <c r="K29" s="95"/>
      <c r="L29" s="89">
        <v>0</v>
      </c>
      <c r="M29" s="95"/>
      <c r="N29" s="89">
        <v>0</v>
      </c>
      <c r="O29" s="12"/>
      <c r="P29" s="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spans="1:252">
      <c r="A30" s="90" t="s">
        <v>43</v>
      </c>
      <c r="B30" s="87">
        <f>SUM(D30+F30+H30+J30+L30+N30)</f>
        <v>0</v>
      </c>
      <c r="C30" s="90"/>
      <c r="D30" s="87">
        <v>0</v>
      </c>
      <c r="E30" s="90"/>
      <c r="F30" s="89">
        <v>0</v>
      </c>
      <c r="G30" s="95"/>
      <c r="H30" s="89">
        <v>0</v>
      </c>
      <c r="I30" s="95"/>
      <c r="J30" s="89">
        <v>0</v>
      </c>
      <c r="K30" s="95"/>
      <c r="L30" s="89">
        <v>0</v>
      </c>
      <c r="M30" s="95"/>
      <c r="N30" s="89">
        <v>0</v>
      </c>
      <c r="O30" s="12"/>
      <c r="P30" s="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</row>
    <row r="31" spans="1:252" ht="11.25" customHeight="1">
      <c r="A31" s="90"/>
      <c r="B31" s="87"/>
      <c r="C31" s="90"/>
      <c r="D31" s="87"/>
      <c r="E31" s="90"/>
      <c r="F31" s="89"/>
      <c r="G31" s="95"/>
      <c r="H31" s="89"/>
      <c r="I31" s="95"/>
      <c r="J31" s="89"/>
      <c r="K31" s="95"/>
      <c r="L31" s="89"/>
      <c r="M31" s="95"/>
      <c r="N31" s="89"/>
      <c r="O31" s="12"/>
      <c r="P31" s="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</row>
    <row r="32" spans="1:252">
      <c r="A32" s="98" t="s">
        <v>44</v>
      </c>
      <c r="B32" s="87"/>
      <c r="C32" s="90"/>
      <c r="D32" s="87"/>
      <c r="E32" s="90"/>
      <c r="F32" s="89"/>
      <c r="G32" s="90"/>
      <c r="H32" s="89"/>
      <c r="I32" s="90"/>
      <c r="J32" s="89"/>
      <c r="K32" s="90"/>
      <c r="L32" s="89"/>
      <c r="M32" s="87"/>
      <c r="N32" s="89"/>
      <c r="O32" s="12"/>
      <c r="P32" s="2" t="s">
        <v>23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</row>
    <row r="33" spans="1:252">
      <c r="A33" s="90" t="s">
        <v>45</v>
      </c>
      <c r="B33" s="87">
        <v>11934000</v>
      </c>
      <c r="C33" s="88"/>
      <c r="D33" s="87">
        <f>B33-F33-H33-J33-L33-N33</f>
        <v>11319000</v>
      </c>
      <c r="E33" s="88"/>
      <c r="F33" s="87">
        <v>215000</v>
      </c>
      <c r="G33" s="88"/>
      <c r="H33" s="87">
        <v>200000</v>
      </c>
      <c r="I33" s="88"/>
      <c r="J33" s="89">
        <v>200000</v>
      </c>
      <c r="K33" s="88"/>
      <c r="L33" s="89">
        <v>0</v>
      </c>
      <c r="M33" s="88"/>
      <c r="N33" s="89">
        <v>0</v>
      </c>
      <c r="O33" s="10"/>
      <c r="P33" s="2" t="s">
        <v>9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</row>
    <row r="34" spans="1:252">
      <c r="A34" s="90" t="s">
        <v>46</v>
      </c>
      <c r="B34" s="87">
        <f>SUM(D34+F34+H34+J34+L34+N34)</f>
        <v>0</v>
      </c>
      <c r="C34" s="87"/>
      <c r="D34" s="87">
        <f>D6</f>
        <v>0</v>
      </c>
      <c r="E34" s="88"/>
      <c r="F34" s="87">
        <v>0</v>
      </c>
      <c r="G34" s="88"/>
      <c r="H34" s="89">
        <v>0</v>
      </c>
      <c r="I34" s="88"/>
      <c r="J34" s="89">
        <v>0</v>
      </c>
      <c r="K34" s="88"/>
      <c r="L34" s="87">
        <v>0</v>
      </c>
      <c r="M34" s="90"/>
      <c r="N34" s="87">
        <v>0</v>
      </c>
      <c r="O34" s="10"/>
      <c r="P34" s="2" t="s">
        <v>22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spans="1:252">
      <c r="A35" s="90" t="s">
        <v>47</v>
      </c>
      <c r="B35" s="87">
        <f>SUM(D35+F35+H35+J35+L35+N35)</f>
        <v>11934000</v>
      </c>
      <c r="C35" s="88"/>
      <c r="D35" s="87">
        <f>D33+D34</f>
        <v>11319000</v>
      </c>
      <c r="E35" s="90"/>
      <c r="F35" s="87">
        <f>SUM(F33:F34)</f>
        <v>215000</v>
      </c>
      <c r="G35" s="91"/>
      <c r="H35" s="87">
        <f>SUM(H33:H34)</f>
        <v>200000</v>
      </c>
      <c r="I35" s="90"/>
      <c r="J35" s="87">
        <f>SUM(J33:J34)</f>
        <v>200000</v>
      </c>
      <c r="K35" s="90"/>
      <c r="L35" s="87">
        <f>SUM(L33:L34)</f>
        <v>0</v>
      </c>
      <c r="M35" s="90"/>
      <c r="N35" s="87">
        <f>SUM(N33:N34)</f>
        <v>0</v>
      </c>
      <c r="O35" s="10"/>
      <c r="P35" s="2" t="s">
        <v>93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spans="1:252">
      <c r="A36" s="90" t="s">
        <v>48</v>
      </c>
      <c r="B36" s="87">
        <f>SUM(D36+F36+H36+J36+L36+N36)</f>
        <v>0</v>
      </c>
      <c r="C36" s="90"/>
      <c r="D36" s="87">
        <v>0</v>
      </c>
      <c r="E36" s="90"/>
      <c r="F36" s="87">
        <v>0</v>
      </c>
      <c r="G36" s="90"/>
      <c r="H36" s="87">
        <v>0</v>
      </c>
      <c r="I36" s="90"/>
      <c r="J36" s="87">
        <v>0</v>
      </c>
      <c r="K36" s="90"/>
      <c r="L36" s="87">
        <v>0</v>
      </c>
      <c r="M36" s="90"/>
      <c r="N36" s="87">
        <v>0</v>
      </c>
      <c r="O36" s="10"/>
      <c r="P36" s="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</row>
    <row r="37" spans="1:252" ht="15.75" thickBot="1">
      <c r="A37" s="98" t="s">
        <v>55</v>
      </c>
      <c r="B37" s="58">
        <f>SUM(B29+B35+B36)</f>
        <v>25293741</v>
      </c>
      <c r="C37" s="90"/>
      <c r="D37" s="58">
        <f>SUM(D29+D35+D36)</f>
        <v>24678741</v>
      </c>
      <c r="E37" s="95"/>
      <c r="F37" s="58">
        <f>SUM(F29+F35+F36)</f>
        <v>215000</v>
      </c>
      <c r="G37" s="95"/>
      <c r="H37" s="58">
        <f>SUM(H29+H35+H36)</f>
        <v>200000</v>
      </c>
      <c r="I37" s="95"/>
      <c r="J37" s="58">
        <f>SUM(J29+J35+J36)</f>
        <v>200000</v>
      </c>
      <c r="K37" s="95"/>
      <c r="L37" s="58">
        <f>SUM(L29+L35+L36)</f>
        <v>0</v>
      </c>
      <c r="M37" s="90"/>
      <c r="N37" s="58">
        <f>SUM(N29+N35+N36)</f>
        <v>0</v>
      </c>
      <c r="O37" s="10"/>
      <c r="P37" s="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</row>
    <row r="38" spans="1:252" ht="10.5" customHeight="1" thickTop="1">
      <c r="A38" s="90"/>
      <c r="B38" s="90"/>
      <c r="C38" s="90"/>
      <c r="D38" s="102"/>
      <c r="E38" s="95"/>
      <c r="F38" s="57"/>
      <c r="G38" s="95"/>
      <c r="H38" s="57"/>
      <c r="I38" s="95"/>
      <c r="J38" s="57"/>
      <c r="K38" s="95"/>
      <c r="L38" s="57"/>
      <c r="M38" s="90"/>
      <c r="N38" s="57"/>
      <c r="O38" s="2"/>
      <c r="P38" s="2"/>
      <c r="Q38" s="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</row>
    <row r="39" spans="1:252">
      <c r="A39" s="90" t="s">
        <v>56</v>
      </c>
      <c r="B39" s="90"/>
      <c r="C39" s="90"/>
      <c r="D39" s="57">
        <v>41430000</v>
      </c>
      <c r="E39" s="95"/>
      <c r="F39" s="57"/>
      <c r="G39" s="95"/>
      <c r="H39" s="57"/>
      <c r="I39" s="95"/>
      <c r="J39" s="57"/>
      <c r="K39" s="95"/>
      <c r="L39" s="57"/>
      <c r="M39" s="90"/>
      <c r="N39" s="57"/>
      <c r="O39" s="2"/>
      <c r="P39" s="111" t="s">
        <v>29</v>
      </c>
      <c r="Q39" s="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</row>
    <row r="40" spans="1:252" ht="11.1" customHeight="1" thickBot="1">
      <c r="A40" s="90"/>
      <c r="B40" s="90"/>
      <c r="C40" s="90"/>
      <c r="D40" s="59"/>
      <c r="E40" s="95"/>
      <c r="F40" s="57"/>
      <c r="G40" s="95"/>
      <c r="H40" s="57"/>
      <c r="I40" s="95"/>
      <c r="J40" s="57"/>
      <c r="K40" s="95"/>
      <c r="L40" s="57"/>
      <c r="M40" s="90"/>
      <c r="N40" s="57"/>
      <c r="O40" s="21"/>
      <c r="P40" s="21" t="s">
        <v>83</v>
      </c>
      <c r="Q40" s="21"/>
    </row>
    <row r="41" spans="1:252" ht="15.75" thickTop="1">
      <c r="A41" s="98" t="s">
        <v>71</v>
      </c>
      <c r="B41" s="90"/>
      <c r="C41" s="90"/>
      <c r="D41" s="77">
        <f>SUM(D39:D40)</f>
        <v>41430000</v>
      </c>
      <c r="E41" s="95"/>
      <c r="F41" s="57"/>
      <c r="G41" s="95"/>
      <c r="H41" s="57"/>
      <c r="I41" s="95"/>
      <c r="J41" s="57"/>
      <c r="K41" s="95"/>
      <c r="L41" s="57"/>
      <c r="M41" s="90"/>
      <c r="N41" s="57"/>
      <c r="O41" s="21"/>
      <c r="P41" s="64" t="s">
        <v>54</v>
      </c>
      <c r="Q41" s="21"/>
    </row>
    <row r="42" spans="1:252" ht="10.5" customHeight="1">
      <c r="A42" s="103"/>
      <c r="B42" s="103"/>
      <c r="C42" s="103"/>
      <c r="D42" s="104"/>
      <c r="E42" s="109"/>
      <c r="F42" s="90"/>
      <c r="G42" s="90"/>
      <c r="H42" s="90"/>
      <c r="I42" s="90"/>
      <c r="J42" s="90"/>
      <c r="K42" s="90"/>
      <c r="L42" s="90"/>
      <c r="M42" s="90"/>
      <c r="N42" s="90"/>
      <c r="O42" s="21"/>
      <c r="P42" s="21" t="s">
        <v>28</v>
      </c>
      <c r="Q42" s="21"/>
    </row>
    <row r="43" spans="1:252" ht="15.75" thickBot="1">
      <c r="A43" s="141" t="s">
        <v>58</v>
      </c>
      <c r="B43" s="90"/>
      <c r="C43" s="90"/>
      <c r="D43" s="73">
        <f>D37/D39</f>
        <v>0.59567320782041999</v>
      </c>
      <c r="E43" s="109"/>
      <c r="F43" s="90"/>
      <c r="G43" s="90"/>
      <c r="H43" s="90"/>
      <c r="I43" s="90"/>
      <c r="J43" s="90"/>
      <c r="K43" s="90"/>
      <c r="L43" s="90"/>
      <c r="M43" s="90"/>
      <c r="N43" s="90"/>
      <c r="O43" s="21"/>
      <c r="P43" s="21"/>
      <c r="Q43" s="21"/>
    </row>
    <row r="44" spans="1:252" ht="10.5" customHeight="1" thickTop="1" thickBot="1">
      <c r="A44" s="109"/>
      <c r="B44" s="109"/>
      <c r="C44" s="109"/>
      <c r="D44" s="109"/>
      <c r="E44" s="109"/>
      <c r="F44" s="105"/>
      <c r="G44" s="106"/>
      <c r="H44" s="106"/>
      <c r="I44" s="106"/>
      <c r="J44" s="106"/>
      <c r="K44" s="106"/>
      <c r="L44" s="106"/>
      <c r="M44" s="106"/>
      <c r="N44" s="106"/>
      <c r="O44" s="21"/>
      <c r="P44" s="21" t="s">
        <v>41</v>
      </c>
      <c r="Q44" s="21"/>
    </row>
    <row r="45" spans="1:252" ht="15.75" thickTop="1">
      <c r="A45" s="162"/>
      <c r="B45" s="163"/>
      <c r="C45" s="163"/>
      <c r="D45" s="164"/>
      <c r="E45" s="165"/>
      <c r="F45" s="219" t="s">
        <v>66</v>
      </c>
      <c r="G45" s="220"/>
      <c r="H45" s="220"/>
      <c r="I45" s="220"/>
      <c r="J45" s="220"/>
      <c r="K45" s="220"/>
      <c r="L45" s="220"/>
      <c r="M45" s="220"/>
      <c r="N45" s="220"/>
      <c r="O45" s="21"/>
      <c r="P45" s="21" t="s">
        <v>32</v>
      </c>
      <c r="Q45" s="21"/>
    </row>
    <row r="46" spans="1:252">
      <c r="A46" s="134" t="s">
        <v>49</v>
      </c>
      <c r="B46" s="119"/>
      <c r="C46" s="121"/>
      <c r="D46" s="119"/>
      <c r="E46" s="122"/>
      <c r="F46" s="94" t="s">
        <v>64</v>
      </c>
      <c r="G46" s="90"/>
      <c r="H46" s="90"/>
      <c r="I46" s="90"/>
      <c r="J46" s="90"/>
      <c r="K46" s="90"/>
      <c r="L46" s="90"/>
      <c r="M46" s="90"/>
      <c r="N46" s="90"/>
      <c r="O46" s="21"/>
      <c r="P46" s="112" t="s">
        <v>42</v>
      </c>
      <c r="Q46" s="21"/>
    </row>
    <row r="47" spans="1:252" ht="15.75" thickBot="1">
      <c r="A47" s="119" t="s">
        <v>50</v>
      </c>
      <c r="B47" s="114">
        <f>B33</f>
        <v>11934000</v>
      </c>
      <c r="C47" s="121"/>
      <c r="D47" s="115" t="s">
        <v>67</v>
      </c>
      <c r="E47" s="122"/>
      <c r="F47" s="93" t="s">
        <v>24</v>
      </c>
      <c r="G47" s="90"/>
      <c r="H47" s="90"/>
      <c r="I47" s="90"/>
      <c r="J47" s="90"/>
      <c r="K47" s="90"/>
      <c r="L47" s="90"/>
      <c r="M47" s="90"/>
      <c r="N47" s="90"/>
      <c r="O47" s="21"/>
      <c r="P47" s="21" t="s">
        <v>33</v>
      </c>
      <c r="Q47" s="21"/>
    </row>
    <row r="48" spans="1:252" ht="15.75" thickTop="1">
      <c r="A48" s="119" t="s">
        <v>10</v>
      </c>
      <c r="B48" s="123"/>
      <c r="C48" s="124"/>
      <c r="D48" s="125">
        <f>B47/32780333</f>
        <v>0.36405975497564347</v>
      </c>
      <c r="E48" s="126"/>
      <c r="F48" s="93" t="s">
        <v>25</v>
      </c>
      <c r="G48" s="90"/>
      <c r="H48" s="90"/>
      <c r="I48" s="90"/>
      <c r="J48" s="90"/>
      <c r="K48" s="90"/>
      <c r="L48" s="90"/>
      <c r="M48" s="90"/>
      <c r="N48" s="90"/>
      <c r="P48" s="21" t="s">
        <v>52</v>
      </c>
    </row>
    <row r="49" spans="1:18">
      <c r="A49" s="119" t="s">
        <v>51</v>
      </c>
      <c r="B49" s="124"/>
      <c r="C49" s="124"/>
      <c r="D49" s="125">
        <f>(+B47+B36)/32780333</f>
        <v>0.36405975497564347</v>
      </c>
      <c r="E49" s="127"/>
      <c r="F49" s="93" t="s">
        <v>73</v>
      </c>
      <c r="G49" s="90"/>
      <c r="H49" s="90"/>
      <c r="I49" s="90"/>
      <c r="J49" s="90"/>
      <c r="K49" s="90"/>
      <c r="L49" s="90"/>
      <c r="M49" s="90"/>
      <c r="N49" s="90"/>
      <c r="P49" s="21" t="s">
        <v>53</v>
      </c>
    </row>
    <row r="50" spans="1:18">
      <c r="A50" s="134" t="s">
        <v>70</v>
      </c>
      <c r="B50" s="119"/>
      <c r="C50" s="119"/>
      <c r="D50" s="128">
        <v>0.5</v>
      </c>
      <c r="E50" s="127"/>
      <c r="F50" s="94" t="s">
        <v>65</v>
      </c>
      <c r="G50" s="90"/>
      <c r="H50" s="90"/>
      <c r="I50" s="90"/>
      <c r="J50" s="90"/>
      <c r="K50" s="90"/>
      <c r="L50" s="90"/>
      <c r="M50" s="90"/>
      <c r="N50" s="90"/>
      <c r="P50" s="21" t="s">
        <v>63</v>
      </c>
    </row>
    <row r="51" spans="1:18">
      <c r="A51" s="134"/>
      <c r="B51" s="119"/>
      <c r="C51" s="119"/>
      <c r="D51" s="125"/>
      <c r="E51" s="127"/>
      <c r="F51" s="93" t="s">
        <v>84</v>
      </c>
      <c r="G51" s="90"/>
      <c r="H51" s="90"/>
      <c r="I51" s="90"/>
      <c r="J51" s="90"/>
      <c r="K51" s="90"/>
      <c r="L51" s="90"/>
      <c r="M51" s="90"/>
      <c r="N51" s="90"/>
      <c r="P51" s="21" t="s">
        <v>34</v>
      </c>
    </row>
    <row r="52" spans="1:18">
      <c r="A52" s="119"/>
      <c r="B52" s="119"/>
      <c r="C52" s="119"/>
      <c r="D52" s="124"/>
      <c r="E52" s="127"/>
      <c r="F52" s="94" t="s">
        <v>12</v>
      </c>
      <c r="G52" s="90"/>
      <c r="H52" s="90"/>
      <c r="I52" s="90"/>
      <c r="J52" s="90"/>
      <c r="K52" s="90"/>
      <c r="L52" s="90"/>
      <c r="M52" s="90"/>
      <c r="N52" s="90"/>
      <c r="P52" s="21" t="s">
        <v>30</v>
      </c>
    </row>
    <row r="53" spans="1:18" ht="15.75">
      <c r="A53" s="142" t="s">
        <v>14</v>
      </c>
      <c r="B53" s="129"/>
      <c r="C53" s="129"/>
      <c r="D53" s="130"/>
      <c r="E53" s="131"/>
      <c r="F53" s="93" t="s">
        <v>13</v>
      </c>
      <c r="G53" s="90"/>
      <c r="H53" s="90"/>
      <c r="I53" s="90"/>
      <c r="J53" s="90"/>
      <c r="K53" s="90"/>
      <c r="L53" s="90"/>
      <c r="M53" s="90"/>
      <c r="N53" s="90"/>
      <c r="P53" s="21" t="s">
        <v>82</v>
      </c>
      <c r="R53" s="21"/>
    </row>
    <row r="54" spans="1:18">
      <c r="A54" s="134" t="s">
        <v>16</v>
      </c>
      <c r="B54" s="124"/>
      <c r="C54" s="124"/>
      <c r="D54" s="132"/>
      <c r="E54" s="133"/>
      <c r="F54" s="93" t="s">
        <v>15</v>
      </c>
      <c r="G54" s="90"/>
      <c r="H54" s="90"/>
      <c r="I54" s="90"/>
      <c r="J54" s="90"/>
      <c r="K54" s="90"/>
      <c r="L54" s="90"/>
      <c r="M54" s="90"/>
      <c r="N54" s="90"/>
      <c r="P54" s="108"/>
      <c r="R54" s="21"/>
    </row>
    <row r="55" spans="1:18">
      <c r="A55" s="119" t="s">
        <v>59</v>
      </c>
      <c r="B55" s="119"/>
      <c r="C55" s="134"/>
      <c r="D55" s="135">
        <v>6.7299999999999999E-2</v>
      </c>
      <c r="E55" s="120"/>
      <c r="F55" s="93" t="s">
        <v>17</v>
      </c>
      <c r="G55" s="90"/>
      <c r="H55" s="90"/>
      <c r="I55" s="90"/>
      <c r="J55" s="90"/>
      <c r="K55" s="90"/>
      <c r="L55" s="90"/>
      <c r="M55" s="90"/>
      <c r="N55" s="90"/>
      <c r="R55" s="21"/>
    </row>
    <row r="56" spans="1:18">
      <c r="A56" s="119" t="s">
        <v>60</v>
      </c>
      <c r="B56" s="119"/>
      <c r="C56" s="134"/>
      <c r="D56" s="135">
        <v>3.5200000000000002E-2</v>
      </c>
      <c r="E56" s="120"/>
      <c r="F56" s="93" t="s">
        <v>18</v>
      </c>
      <c r="G56" s="90"/>
      <c r="H56" s="90"/>
      <c r="I56" s="90"/>
      <c r="J56" s="90"/>
      <c r="K56" s="90"/>
      <c r="L56" s="90"/>
      <c r="M56" s="90"/>
      <c r="N56" s="90"/>
      <c r="R56" s="21"/>
    </row>
    <row r="57" spans="1:18" ht="15.75" thickBot="1">
      <c r="A57" s="134" t="s">
        <v>61</v>
      </c>
      <c r="B57" s="119"/>
      <c r="C57" s="119"/>
      <c r="D57" s="116">
        <f>SUM(D55:D56)</f>
        <v>0.10250000000000001</v>
      </c>
      <c r="E57" s="120"/>
      <c r="F57" s="93" t="s">
        <v>19</v>
      </c>
      <c r="G57" s="90"/>
      <c r="H57" s="90"/>
      <c r="I57" s="90"/>
      <c r="J57" s="90"/>
      <c r="K57" s="90"/>
      <c r="L57" s="90"/>
      <c r="M57" s="90"/>
      <c r="N57" s="90"/>
      <c r="R57" s="21"/>
    </row>
    <row r="58" spans="1:18" ht="15.75" thickTop="1">
      <c r="A58" s="119"/>
      <c r="B58" s="119"/>
      <c r="C58" s="119"/>
      <c r="D58" s="117"/>
      <c r="E58" s="120"/>
      <c r="F58" s="93" t="s">
        <v>20</v>
      </c>
      <c r="G58" s="90"/>
      <c r="H58" s="90"/>
      <c r="I58" s="90"/>
      <c r="J58" s="87"/>
      <c r="K58" s="90"/>
      <c r="L58" s="90"/>
      <c r="M58" s="90"/>
      <c r="N58" s="90"/>
      <c r="R58" s="21"/>
    </row>
    <row r="59" spans="1:18" ht="15.75" thickBot="1">
      <c r="A59" s="134" t="s">
        <v>62</v>
      </c>
      <c r="B59" s="119"/>
      <c r="C59" s="121"/>
      <c r="D59" s="118">
        <v>5.6000000000000001E-2</v>
      </c>
      <c r="E59" s="120"/>
      <c r="F59" s="93" t="s">
        <v>21</v>
      </c>
      <c r="G59" s="90"/>
      <c r="H59" s="90"/>
      <c r="I59" s="90"/>
      <c r="J59" s="136"/>
      <c r="K59" s="90"/>
      <c r="L59" s="90"/>
      <c r="M59" s="90"/>
      <c r="N59" s="90"/>
      <c r="P59" s="62" t="s">
        <v>81</v>
      </c>
      <c r="R59" s="21"/>
    </row>
    <row r="60" spans="1:18" ht="15.75" thickTop="1">
      <c r="A60" s="129"/>
      <c r="B60" s="143"/>
      <c r="C60" s="144"/>
      <c r="D60" s="145"/>
      <c r="E60" s="120"/>
      <c r="F60" s="93" t="s">
        <v>27</v>
      </c>
      <c r="G60" s="90"/>
      <c r="H60" s="90"/>
      <c r="I60" s="90"/>
      <c r="J60" s="136"/>
      <c r="K60" s="90"/>
      <c r="L60" s="90"/>
      <c r="M60" s="90"/>
      <c r="N60" s="90"/>
      <c r="R60" s="21"/>
    </row>
    <row r="61" spans="1:18" ht="15.75" thickBot="1">
      <c r="A61" s="166"/>
      <c r="B61" s="166"/>
      <c r="C61" s="166"/>
      <c r="D61" s="166"/>
      <c r="E61" s="107"/>
      <c r="F61" s="137"/>
      <c r="G61" s="97"/>
      <c r="H61" s="97"/>
      <c r="I61" s="97"/>
      <c r="J61" s="138"/>
      <c r="K61" s="97"/>
      <c r="L61" s="97"/>
      <c r="M61" s="97"/>
      <c r="N61" s="97"/>
      <c r="R61" s="21"/>
    </row>
    <row r="62" spans="1:18" ht="15.75" thickTop="1">
      <c r="A62" s="46"/>
      <c r="B62" s="46"/>
      <c r="C62" s="46"/>
      <c r="D62" s="46"/>
      <c r="E62" s="12"/>
      <c r="F62" s="21"/>
      <c r="G62" s="21"/>
      <c r="H62" s="21"/>
      <c r="I62" s="21"/>
      <c r="J62" s="21"/>
      <c r="K62" s="21"/>
      <c r="L62" s="21"/>
      <c r="M62" s="21"/>
      <c r="N62" s="21"/>
    </row>
    <row r="63" spans="1:18">
      <c r="E63" s="43"/>
      <c r="G63" s="21"/>
      <c r="H63" s="21"/>
      <c r="I63" s="21"/>
      <c r="J63" s="21"/>
      <c r="K63" s="21"/>
      <c r="L63" s="21"/>
      <c r="M63" s="21"/>
      <c r="N63" s="2"/>
    </row>
    <row r="64" spans="1:18">
      <c r="E64" s="113"/>
      <c r="F64" s="21"/>
      <c r="G64" s="46"/>
      <c r="H64" s="46"/>
      <c r="I64" s="46"/>
    </row>
    <row r="65" spans="5:5">
      <c r="E65" s="46"/>
    </row>
  </sheetData>
  <mergeCells count="4">
    <mergeCell ref="L1:N1"/>
    <mergeCell ref="B2:N2"/>
    <mergeCell ref="B26:N26"/>
    <mergeCell ref="F45:N45"/>
  </mergeCells>
  <pageMargins left="1" right="0.5" top="0.75" bottom="0.75" header="0.5" footer="0.5"/>
  <pageSetup scale="54" orientation="landscape" r:id="rId1"/>
  <headerFooter alignWithMargins="0">
    <oddFooter>&amp;L&amp;8&amp;Z&amp;F&amp;R&amp;8Report Run &amp;D</oddFooter>
  </headerFooter>
  <rowBreaks count="1" manualBreakCount="1">
    <brk id="48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9"/>
  <sheetViews>
    <sheetView showOutlineSymbols="0" zoomScale="87" zoomScaleNormal="87" workbookViewId="0">
      <selection activeCell="D26" sqref="D26"/>
    </sheetView>
  </sheetViews>
  <sheetFormatPr defaultColWidth="8.77734375" defaultRowHeight="15"/>
  <cols>
    <col min="1" max="1" width="54.5546875" style="108" customWidth="1"/>
    <col min="2" max="2" width="12.77734375" style="108" customWidth="1"/>
    <col min="3" max="3" width="3.77734375" style="108" customWidth="1"/>
    <col min="4" max="4" width="12.77734375" style="108" customWidth="1"/>
    <col min="5" max="5" width="3.88671875" style="108" customWidth="1"/>
    <col min="6" max="6" width="12.77734375" style="108" customWidth="1"/>
    <col min="7" max="7" width="3.77734375" style="108" customWidth="1"/>
    <col min="8" max="8" width="12.77734375" style="108" customWidth="1"/>
    <col min="9" max="9" width="3.77734375" style="108" customWidth="1"/>
    <col min="10" max="10" width="12.77734375" style="108" customWidth="1"/>
    <col min="11" max="11" width="3.77734375" style="108" customWidth="1"/>
    <col min="12" max="12" width="12.77734375" style="108" customWidth="1"/>
    <col min="13" max="13" width="3.77734375" style="108" customWidth="1"/>
    <col min="14" max="14" width="12.77734375" style="108" customWidth="1"/>
    <col min="15" max="15" width="8.77734375" style="108" customWidth="1"/>
    <col min="16" max="16" width="8.77734375" style="62"/>
    <col min="17" max="16384" width="8.77734375" style="108"/>
  </cols>
  <sheetData>
    <row r="1" spans="1:252" ht="58.5" customHeight="1" thickBot="1">
      <c r="A1" s="155" t="s">
        <v>80</v>
      </c>
      <c r="B1" s="156"/>
      <c r="C1" s="156"/>
      <c r="D1" s="156"/>
      <c r="E1" s="157" t="s">
        <v>1</v>
      </c>
      <c r="F1" s="156"/>
      <c r="G1" s="156"/>
      <c r="H1" s="156"/>
      <c r="I1" s="156"/>
      <c r="J1" s="156"/>
      <c r="K1" s="156"/>
      <c r="L1" s="216">
        <v>41851</v>
      </c>
      <c r="M1" s="216"/>
      <c r="N1" s="216"/>
    </row>
    <row r="2" spans="1:252" ht="24" customHeight="1" thickTop="1">
      <c r="A2" s="147"/>
      <c r="B2" s="146"/>
      <c r="C2" s="146"/>
      <c r="D2" s="146"/>
      <c r="E2" s="148"/>
      <c r="F2" s="148"/>
      <c r="G2" s="148"/>
      <c r="H2" s="148"/>
      <c r="I2" s="146"/>
      <c r="J2" s="148"/>
      <c r="K2" s="148"/>
      <c r="L2" s="148"/>
      <c r="M2" s="148"/>
      <c r="N2" s="149"/>
    </row>
    <row r="3" spans="1:252" s="153" customFormat="1" ht="15.75">
      <c r="A3" s="221" t="s">
        <v>4</v>
      </c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151"/>
      <c r="P3" s="152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</row>
    <row r="4" spans="1:252" ht="16.149999999999999" customHeight="1">
      <c r="A4" s="221"/>
      <c r="B4" s="78" t="s">
        <v>3</v>
      </c>
      <c r="C4" s="79"/>
      <c r="D4" s="78">
        <v>2014</v>
      </c>
      <c r="E4" s="80"/>
      <c r="F4" s="78">
        <v>2015</v>
      </c>
      <c r="G4" s="80"/>
      <c r="H4" s="78">
        <v>2016</v>
      </c>
      <c r="I4" s="81"/>
      <c r="J4" s="78">
        <v>2017</v>
      </c>
      <c r="K4" s="81"/>
      <c r="L4" s="78">
        <v>2018</v>
      </c>
      <c r="M4" s="81"/>
      <c r="N4" s="78">
        <v>2019</v>
      </c>
      <c r="O4" s="5"/>
      <c r="P4" s="182" t="s">
        <v>95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 ht="15.75">
      <c r="A5" s="16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P5" s="110" t="s">
        <v>5</v>
      </c>
    </row>
    <row r="6" spans="1:252" ht="16.149999999999999" customHeight="1">
      <c r="A6" s="90" t="s">
        <v>37</v>
      </c>
      <c r="B6" s="89">
        <f>SUM(D6+F6+H6+J6+L6+N6)</f>
        <v>16309900</v>
      </c>
      <c r="C6" s="88"/>
      <c r="D6" s="87">
        <v>16309900</v>
      </c>
      <c r="E6" s="87"/>
      <c r="F6" s="89">
        <v>0</v>
      </c>
      <c r="G6" s="90"/>
      <c r="H6" s="89">
        <v>0</v>
      </c>
      <c r="I6" s="90"/>
      <c r="J6" s="89">
        <v>0</v>
      </c>
      <c r="K6" s="90"/>
      <c r="L6" s="89">
        <v>0</v>
      </c>
      <c r="M6" s="87"/>
      <c r="N6" s="89">
        <v>0</v>
      </c>
      <c r="O6" s="10"/>
      <c r="P6" s="2" t="s">
        <v>6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spans="1:252" ht="16.149999999999999" customHeight="1">
      <c r="A7" s="90" t="s">
        <v>39</v>
      </c>
      <c r="B7" s="89">
        <f>SUM(D7+F7+H7+J7+L7+N7)</f>
        <v>0</v>
      </c>
      <c r="C7" s="90"/>
      <c r="D7" s="87">
        <v>0</v>
      </c>
      <c r="E7" s="87"/>
      <c r="F7" s="89">
        <v>0</v>
      </c>
      <c r="G7" s="90"/>
      <c r="H7" s="89">
        <v>0</v>
      </c>
      <c r="I7" s="90"/>
      <c r="J7" s="89">
        <v>0</v>
      </c>
      <c r="K7" s="90"/>
      <c r="L7" s="89">
        <v>0</v>
      </c>
      <c r="M7" s="87"/>
      <c r="N7" s="89">
        <v>0</v>
      </c>
      <c r="O7" s="10"/>
      <c r="P7" s="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ht="16.149999999999999" customHeight="1">
      <c r="A8" s="90" t="s">
        <v>35</v>
      </c>
      <c r="B8" s="89">
        <f>SUM(D8+F8+H8+J8+L8+N8)</f>
        <v>1800000</v>
      </c>
      <c r="C8" s="90"/>
      <c r="D8" s="87">
        <v>300000</v>
      </c>
      <c r="E8" s="109"/>
      <c r="F8" s="87">
        <v>1500000</v>
      </c>
      <c r="G8" s="90"/>
      <c r="H8" s="87">
        <v>0</v>
      </c>
      <c r="I8" s="90"/>
      <c r="J8" s="87">
        <v>0</v>
      </c>
      <c r="K8" s="90"/>
      <c r="L8" s="87">
        <v>0</v>
      </c>
      <c r="M8" s="90"/>
      <c r="N8" s="87">
        <v>0</v>
      </c>
      <c r="O8" s="10"/>
      <c r="P8" s="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spans="1:252" ht="16.149999999999999" customHeight="1" thickBot="1">
      <c r="A9" s="98" t="s">
        <v>68</v>
      </c>
      <c r="B9" s="14">
        <f>SUM(B6:B8)</f>
        <v>18109900</v>
      </c>
      <c r="C9" s="90"/>
      <c r="D9" s="14">
        <f>SUM(D6:D8)</f>
        <v>16609900</v>
      </c>
      <c r="E9" s="95"/>
      <c r="F9" s="15">
        <f>SUM(F6:F8)</f>
        <v>1500000</v>
      </c>
      <c r="G9" s="95"/>
      <c r="H9" s="15">
        <f>SUM(H6:H8)</f>
        <v>0</v>
      </c>
      <c r="I9" s="95"/>
      <c r="J9" s="15">
        <f>SUM(J6:J8)</f>
        <v>0</v>
      </c>
      <c r="K9" s="95"/>
      <c r="L9" s="15">
        <f>SUM(L6:L8)</f>
        <v>0</v>
      </c>
      <c r="M9" s="90"/>
      <c r="N9" s="15">
        <f>SUM(N6:N8)</f>
        <v>0</v>
      </c>
      <c r="O9" s="10"/>
      <c r="P9" s="2" t="s">
        <v>26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pans="1:252" ht="16.149999999999999" customHeight="1" thickTop="1">
      <c r="A10" s="141" t="s">
        <v>86</v>
      </c>
      <c r="B10" s="99"/>
      <c r="C10" s="90"/>
      <c r="D10" s="77">
        <v>32175000</v>
      </c>
      <c r="E10" s="95"/>
      <c r="F10" s="87"/>
      <c r="G10" s="95"/>
      <c r="H10" s="87"/>
      <c r="I10" s="95"/>
      <c r="J10" s="87"/>
      <c r="K10" s="95"/>
      <c r="L10" s="87"/>
      <c r="M10" s="90"/>
      <c r="N10" s="87"/>
      <c r="O10" s="10"/>
      <c r="P10" s="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spans="1:252">
      <c r="A11" s="90"/>
      <c r="B11" s="89"/>
      <c r="C11" s="90"/>
      <c r="D11" s="57"/>
      <c r="E11" s="95"/>
      <c r="F11" s="90"/>
      <c r="G11" s="87"/>
      <c r="H11" s="90"/>
      <c r="I11" s="90"/>
      <c r="J11" s="90"/>
      <c r="K11" s="90"/>
      <c r="L11" s="90"/>
      <c r="M11" s="90"/>
      <c r="N11" s="90"/>
      <c r="O11" s="12"/>
      <c r="P11" s="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 ht="15.75">
      <c r="A12" s="170" t="s">
        <v>87</v>
      </c>
      <c r="B12" s="90"/>
      <c r="C12" s="90"/>
      <c r="D12" s="109"/>
      <c r="E12" s="90"/>
      <c r="F12" s="90"/>
      <c r="G12" s="91"/>
      <c r="H12" s="90"/>
      <c r="I12" s="90"/>
      <c r="J12" s="90"/>
      <c r="K12" s="90"/>
      <c r="L12" s="90"/>
      <c r="M12" s="90"/>
      <c r="N12" s="90"/>
      <c r="O12" s="12"/>
      <c r="P12" s="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spans="1:252" ht="16.149999999999999" customHeight="1">
      <c r="A13" s="90" t="s">
        <v>38</v>
      </c>
      <c r="B13" s="89">
        <f>SUM(D13+F13+H13+J13+L13+N13)</f>
        <v>2415000</v>
      </c>
      <c r="C13" s="88"/>
      <c r="D13" s="87">
        <v>2415000</v>
      </c>
      <c r="E13" s="87"/>
      <c r="F13" s="89">
        <v>0</v>
      </c>
      <c r="G13" s="90"/>
      <c r="H13" s="89">
        <v>0</v>
      </c>
      <c r="I13" s="90"/>
      <c r="J13" s="89">
        <v>0</v>
      </c>
      <c r="K13" s="90"/>
      <c r="L13" s="89">
        <v>0</v>
      </c>
      <c r="M13" s="87"/>
      <c r="N13" s="89">
        <v>0</v>
      </c>
      <c r="O13" s="10"/>
      <c r="P13" s="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ht="16.149999999999999" customHeight="1">
      <c r="A14" s="90" t="s">
        <v>40</v>
      </c>
      <c r="B14" s="89">
        <f>SUM(D14+F14+H14+J14+L14+N14)</f>
        <v>0</v>
      </c>
      <c r="C14" s="90"/>
      <c r="D14" s="87">
        <v>0</v>
      </c>
      <c r="E14" s="87"/>
      <c r="F14" s="89">
        <v>0</v>
      </c>
      <c r="G14" s="90"/>
      <c r="H14" s="89">
        <v>0</v>
      </c>
      <c r="I14" s="90"/>
      <c r="J14" s="89">
        <v>0</v>
      </c>
      <c r="K14" s="90"/>
      <c r="L14" s="89">
        <v>0</v>
      </c>
      <c r="M14" s="87"/>
      <c r="N14" s="89">
        <v>0</v>
      </c>
      <c r="O14" s="10"/>
      <c r="P14" s="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ht="16.149999999999999" customHeight="1" thickBot="1">
      <c r="A15" s="98" t="s">
        <v>77</v>
      </c>
      <c r="B15" s="14">
        <f>B13+B14</f>
        <v>2415000</v>
      </c>
      <c r="C15" s="90"/>
      <c r="D15" s="14">
        <f>D13+D14</f>
        <v>2415000</v>
      </c>
      <c r="E15" s="95"/>
      <c r="F15" s="15">
        <f>SUM(F12:F14)</f>
        <v>0</v>
      </c>
      <c r="G15" s="95"/>
      <c r="H15" s="15">
        <f>SUM(H12:H14)</f>
        <v>0</v>
      </c>
      <c r="I15" s="95"/>
      <c r="J15" s="15">
        <f>SUM(J12:J14)</f>
        <v>0</v>
      </c>
      <c r="K15" s="95"/>
      <c r="L15" s="15">
        <f>SUM(L12:L14)</f>
        <v>0</v>
      </c>
      <c r="M15" s="90"/>
      <c r="N15" s="15">
        <f>SUM(N12:N14)</f>
        <v>0</v>
      </c>
      <c r="O15" s="10"/>
      <c r="P15" s="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1:252" ht="16.149999999999999" customHeight="1" thickTop="1">
      <c r="A16" s="98" t="s">
        <v>88</v>
      </c>
      <c r="B16" s="57"/>
      <c r="C16" s="90"/>
      <c r="D16" s="77">
        <v>2415000</v>
      </c>
      <c r="E16" s="95"/>
      <c r="F16" s="87"/>
      <c r="G16" s="95"/>
      <c r="H16" s="87"/>
      <c r="I16" s="95"/>
      <c r="J16" s="87"/>
      <c r="K16" s="95"/>
      <c r="L16" s="87"/>
      <c r="M16" s="90"/>
      <c r="N16" s="87"/>
      <c r="O16" s="10"/>
      <c r="P16" s="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1:252" ht="16.149999999999999" customHeight="1">
      <c r="A17" s="98"/>
      <c r="B17" s="57"/>
      <c r="C17" s="90"/>
      <c r="D17" s="77"/>
      <c r="E17" s="95"/>
      <c r="F17" s="87"/>
      <c r="G17" s="95"/>
      <c r="H17" s="87"/>
      <c r="I17" s="95"/>
      <c r="J17" s="87"/>
      <c r="K17" s="95"/>
      <c r="L17" s="87"/>
      <c r="M17" s="90"/>
      <c r="N17" s="87"/>
      <c r="O17" s="10"/>
      <c r="P17" s="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1:252" ht="16.149999999999999" customHeight="1">
      <c r="A18" s="170" t="s">
        <v>89</v>
      </c>
      <c r="B18" s="90"/>
      <c r="C18" s="90"/>
      <c r="D18" s="109"/>
      <c r="E18" s="90"/>
      <c r="F18" s="90"/>
      <c r="G18" s="91"/>
      <c r="H18" s="90"/>
      <c r="I18" s="90"/>
      <c r="J18" s="90"/>
      <c r="K18" s="90"/>
      <c r="L18" s="90"/>
      <c r="M18" s="90"/>
      <c r="N18" s="90"/>
      <c r="O18" s="10"/>
      <c r="P18" s="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1:252" ht="16.149999999999999" customHeight="1">
      <c r="A19" s="90" t="s">
        <v>90</v>
      </c>
      <c r="B19" s="89">
        <f>SUM(D19+F19+H19+J19+L19+N19)</f>
        <v>1000000</v>
      </c>
      <c r="C19" s="88"/>
      <c r="D19" s="87">
        <v>1000000</v>
      </c>
      <c r="E19" s="87"/>
      <c r="F19" s="89">
        <v>0</v>
      </c>
      <c r="G19" s="90"/>
      <c r="H19" s="89">
        <v>0</v>
      </c>
      <c r="I19" s="90"/>
      <c r="J19" s="89">
        <v>0</v>
      </c>
      <c r="K19" s="90"/>
      <c r="L19" s="89">
        <v>0</v>
      </c>
      <c r="M19" s="87"/>
      <c r="N19" s="89">
        <v>0</v>
      </c>
      <c r="O19" s="10"/>
      <c r="P19" s="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1:252" ht="16.149999999999999" customHeight="1">
      <c r="A20" s="90" t="s">
        <v>91</v>
      </c>
      <c r="B20" s="89">
        <f>SUM(D20+F20+H20+J20+L20+N20)</f>
        <v>0</v>
      </c>
      <c r="C20" s="90"/>
      <c r="D20" s="87">
        <v>0</v>
      </c>
      <c r="E20" s="87"/>
      <c r="F20" s="89">
        <v>0</v>
      </c>
      <c r="G20" s="90"/>
      <c r="H20" s="89">
        <v>0</v>
      </c>
      <c r="I20" s="90"/>
      <c r="J20" s="89">
        <v>0</v>
      </c>
      <c r="K20" s="90"/>
      <c r="L20" s="89">
        <v>0</v>
      </c>
      <c r="M20" s="87"/>
      <c r="N20" s="89">
        <v>0</v>
      </c>
      <c r="O20" s="10"/>
      <c r="P20" s="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1:252" ht="16.149999999999999" customHeight="1" thickBot="1">
      <c r="A21" s="98" t="s">
        <v>77</v>
      </c>
      <c r="B21" s="14">
        <f>B19+B20</f>
        <v>1000000</v>
      </c>
      <c r="C21" s="90"/>
      <c r="D21" s="14">
        <f>SUM(D19:D20)</f>
        <v>1000000</v>
      </c>
      <c r="E21" s="95"/>
      <c r="F21" s="15">
        <f>SUM(F18:F20)</f>
        <v>0</v>
      </c>
      <c r="G21" s="95"/>
      <c r="H21" s="15">
        <f>SUM(H18:H20)</f>
        <v>0</v>
      </c>
      <c r="I21" s="95"/>
      <c r="J21" s="15">
        <f>SUM(J18:J20)</f>
        <v>0</v>
      </c>
      <c r="K21" s="95"/>
      <c r="L21" s="15">
        <f>SUM(L18:L20)</f>
        <v>0</v>
      </c>
      <c r="M21" s="90"/>
      <c r="N21" s="15">
        <f>SUM(N18:N20)</f>
        <v>0</v>
      </c>
      <c r="O21" s="10"/>
      <c r="P21" s="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1:252" ht="16.149999999999999" customHeight="1" thickTop="1">
      <c r="A22" s="98" t="s">
        <v>92</v>
      </c>
      <c r="B22" s="57"/>
      <c r="C22" s="90"/>
      <c r="D22" s="77">
        <v>7840000</v>
      </c>
      <c r="E22" s="95"/>
      <c r="F22" s="87"/>
      <c r="G22" s="95"/>
      <c r="H22" s="87"/>
      <c r="I22" s="95"/>
      <c r="J22" s="87"/>
      <c r="K22" s="95"/>
      <c r="L22" s="87"/>
      <c r="M22" s="90"/>
      <c r="N22" s="87"/>
      <c r="O22" s="10"/>
      <c r="P22" s="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spans="1:252">
      <c r="A23" s="90"/>
      <c r="B23" s="89"/>
      <c r="C23" s="90"/>
      <c r="D23" s="57"/>
      <c r="E23" s="95"/>
      <c r="F23" s="90"/>
      <c r="G23" s="87"/>
      <c r="H23" s="90"/>
      <c r="I23" s="90"/>
      <c r="J23" s="90"/>
      <c r="K23" s="90"/>
      <c r="L23" s="90"/>
      <c r="M23" s="90"/>
      <c r="N23" s="90"/>
      <c r="O23" s="12"/>
      <c r="P23" s="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spans="1:252" ht="15.75" thickBot="1">
      <c r="A24" s="98" t="s">
        <v>94</v>
      </c>
      <c r="B24" s="86">
        <f>B9+B15</f>
        <v>20524900</v>
      </c>
      <c r="C24" s="90"/>
      <c r="D24" s="74">
        <f>SUM(D9+D13+D19)</f>
        <v>20024900</v>
      </c>
      <c r="E24" s="95"/>
      <c r="F24" s="87"/>
      <c r="G24" s="96"/>
      <c r="H24" s="90"/>
      <c r="I24" s="90"/>
      <c r="J24" s="90"/>
      <c r="K24" s="90"/>
      <c r="L24" s="90"/>
      <c r="M24" s="90"/>
      <c r="N24" s="90"/>
      <c r="O24" s="12"/>
      <c r="P24" s="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spans="1:252" ht="16.149999999999999" customHeight="1" thickTop="1">
      <c r="A25" s="90"/>
      <c r="B25" s="89"/>
      <c r="C25" s="90"/>
      <c r="D25" s="87"/>
      <c r="E25" s="87"/>
      <c r="F25" s="89"/>
      <c r="G25" s="90"/>
      <c r="H25" s="89"/>
      <c r="I25" s="90"/>
      <c r="J25" s="89"/>
      <c r="K25" s="90"/>
      <c r="L25" s="89"/>
      <c r="M25" s="87"/>
      <c r="N25" s="89"/>
      <c r="O25" s="10"/>
      <c r="P25" s="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1:252" ht="16.149999999999999" customHeight="1">
      <c r="A26" s="98" t="s">
        <v>76</v>
      </c>
      <c r="B26" s="89"/>
      <c r="C26" s="90"/>
      <c r="D26" s="171">
        <f>SUM(D10+D16+D22)</f>
        <v>42430000</v>
      </c>
      <c r="E26" s="87"/>
      <c r="F26" s="89"/>
      <c r="G26" s="90"/>
      <c r="H26" s="89"/>
      <c r="I26" s="90"/>
      <c r="J26" s="89"/>
      <c r="K26" s="90"/>
      <c r="L26" s="89"/>
      <c r="M26" s="87"/>
      <c r="N26" s="89"/>
      <c r="O26" s="10"/>
      <c r="P26" s="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1:252" ht="16.149999999999999" customHeight="1">
      <c r="B27" s="89"/>
      <c r="C27" s="90"/>
      <c r="E27" s="87"/>
      <c r="F27" s="89"/>
      <c r="G27" s="90"/>
      <c r="H27" s="89"/>
      <c r="I27" s="90"/>
      <c r="J27" s="89"/>
      <c r="K27" s="90"/>
      <c r="L27" s="89"/>
      <c r="M27" s="87"/>
      <c r="N27" s="89"/>
      <c r="O27" s="10"/>
      <c r="P27" s="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spans="1:252" ht="15.75" thickBot="1">
      <c r="A28" s="109"/>
      <c r="B28" s="109"/>
      <c r="C28" s="109"/>
      <c r="D28" s="109"/>
      <c r="E28" s="90"/>
      <c r="F28" s="90"/>
      <c r="G28" s="91"/>
      <c r="H28" s="90"/>
      <c r="I28" s="90"/>
      <c r="J28" s="90"/>
      <c r="K28" s="90"/>
      <c r="L28" s="90"/>
      <c r="M28" s="90"/>
      <c r="N28" s="90"/>
      <c r="O28" s="12"/>
      <c r="P28" s="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spans="1:252" ht="16.149999999999999" customHeight="1">
      <c r="A29" s="158"/>
      <c r="B29" s="159"/>
      <c r="C29" s="160"/>
      <c r="D29" s="159"/>
      <c r="E29" s="161"/>
      <c r="F29" s="159"/>
      <c r="G29" s="158"/>
      <c r="H29" s="159"/>
      <c r="I29" s="158"/>
      <c r="J29" s="159"/>
      <c r="K29" s="158"/>
      <c r="L29" s="159"/>
      <c r="M29" s="161"/>
      <c r="N29" s="159"/>
      <c r="O29" s="10"/>
      <c r="P29" s="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spans="1:252" s="153" customFormat="1" ht="15.75">
      <c r="A30" s="154"/>
      <c r="B30" s="218" t="s">
        <v>7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151"/>
      <c r="P30" s="152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1"/>
      <c r="FJ30" s="151"/>
      <c r="FK30" s="151"/>
      <c r="FL30" s="151"/>
      <c r="FM30" s="151"/>
      <c r="FN30" s="151"/>
      <c r="FO30" s="151"/>
      <c r="FP30" s="151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  <c r="IB30" s="151"/>
      <c r="IC30" s="151"/>
      <c r="ID30" s="151"/>
      <c r="IE30" s="151"/>
      <c r="IF30" s="151"/>
      <c r="IG30" s="151"/>
      <c r="IH30" s="151"/>
      <c r="II30" s="151"/>
      <c r="IJ30" s="151"/>
      <c r="IK30" s="151"/>
      <c r="IL30" s="151"/>
      <c r="IM30" s="151"/>
      <c r="IN30" s="151"/>
      <c r="IO30" s="151"/>
      <c r="IP30" s="151"/>
      <c r="IQ30" s="151"/>
      <c r="IR30" s="151"/>
    </row>
    <row r="31" spans="1:252" ht="16.899999999999999" customHeight="1">
      <c r="A31" s="172" t="s">
        <v>8</v>
      </c>
      <c r="B31" s="139" t="s">
        <v>3</v>
      </c>
      <c r="C31" s="100"/>
      <c r="D31" s="82">
        <v>2014</v>
      </c>
      <c r="E31" s="84"/>
      <c r="F31" s="82">
        <v>2015</v>
      </c>
      <c r="G31" s="84"/>
      <c r="H31" s="82">
        <v>2016</v>
      </c>
      <c r="I31" s="101"/>
      <c r="J31" s="82">
        <v>2017</v>
      </c>
      <c r="K31" s="101"/>
      <c r="L31" s="82">
        <v>2018</v>
      </c>
      <c r="M31" s="101"/>
      <c r="N31" s="140">
        <v>2019</v>
      </c>
      <c r="O31" s="5"/>
      <c r="P31" s="6"/>
      <c r="Q31" s="5" t="s">
        <v>72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</row>
    <row r="33" spans="1:252">
      <c r="A33" s="90" t="s">
        <v>36</v>
      </c>
      <c r="B33" s="87">
        <f>SUM(D33+F33+H33+J33+L33+N33)</f>
        <v>19077241</v>
      </c>
      <c r="C33" s="90"/>
      <c r="D33" s="87">
        <v>19077241</v>
      </c>
      <c r="E33" s="90"/>
      <c r="F33" s="89">
        <v>0</v>
      </c>
      <c r="G33" s="95"/>
      <c r="H33" s="89">
        <v>0</v>
      </c>
      <c r="I33" s="95"/>
      <c r="J33" s="89">
        <v>0</v>
      </c>
      <c r="K33" s="95"/>
      <c r="L33" s="89">
        <v>0</v>
      </c>
      <c r="M33" s="95"/>
      <c r="N33" s="89">
        <v>0</v>
      </c>
      <c r="O33" s="12"/>
      <c r="P33" s="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</row>
    <row r="34" spans="1:252">
      <c r="A34" s="90" t="s">
        <v>43</v>
      </c>
      <c r="B34" s="87">
        <f>SUM(D34+F34+H34+J34+L34+N34)</f>
        <v>0</v>
      </c>
      <c r="C34" s="90"/>
      <c r="D34" s="87">
        <v>0</v>
      </c>
      <c r="E34" s="90"/>
      <c r="F34" s="89">
        <v>0</v>
      </c>
      <c r="G34" s="95"/>
      <c r="H34" s="89">
        <v>0</v>
      </c>
      <c r="I34" s="95"/>
      <c r="J34" s="89">
        <v>0</v>
      </c>
      <c r="K34" s="95"/>
      <c r="L34" s="89">
        <v>0</v>
      </c>
      <c r="M34" s="95"/>
      <c r="N34" s="89">
        <v>0</v>
      </c>
      <c r="O34" s="12"/>
      <c r="P34" s="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spans="1:252">
      <c r="A35" s="90"/>
      <c r="B35" s="87"/>
      <c r="C35" s="90"/>
      <c r="D35" s="87"/>
      <c r="E35" s="90"/>
      <c r="F35" s="89"/>
      <c r="G35" s="95"/>
      <c r="H35" s="89"/>
      <c r="I35" s="95"/>
      <c r="J35" s="89"/>
      <c r="K35" s="95"/>
      <c r="L35" s="89"/>
      <c r="M35" s="95"/>
      <c r="N35" s="89"/>
      <c r="O35" s="12"/>
      <c r="P35" s="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spans="1:252">
      <c r="A36" s="98" t="s">
        <v>44</v>
      </c>
      <c r="B36" s="87"/>
      <c r="C36" s="90"/>
      <c r="D36" s="87"/>
      <c r="E36" s="90"/>
      <c r="F36" s="89"/>
      <c r="G36" s="90"/>
      <c r="H36" s="89"/>
      <c r="I36" s="90"/>
      <c r="J36" s="89"/>
      <c r="K36" s="90"/>
      <c r="L36" s="89"/>
      <c r="M36" s="87"/>
      <c r="N36" s="89"/>
      <c r="O36" s="12"/>
      <c r="P36" s="2" t="s">
        <v>23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</row>
    <row r="37" spans="1:252">
      <c r="A37" s="90" t="s">
        <v>45</v>
      </c>
      <c r="B37" s="87">
        <v>7422500</v>
      </c>
      <c r="C37" s="88"/>
      <c r="D37" s="87">
        <f>B37-F37-H37-J37-L37-N37</f>
        <v>6220000</v>
      </c>
      <c r="E37" s="88"/>
      <c r="F37" s="87">
        <v>802500</v>
      </c>
      <c r="G37" s="88"/>
      <c r="H37" s="87">
        <v>200000</v>
      </c>
      <c r="I37" s="88"/>
      <c r="J37" s="89">
        <v>200000</v>
      </c>
      <c r="K37" s="88"/>
      <c r="L37" s="89">
        <v>0</v>
      </c>
      <c r="M37" s="88"/>
      <c r="N37" s="89">
        <v>0</v>
      </c>
      <c r="O37" s="10"/>
      <c r="P37" s="2" t="s">
        <v>9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</row>
    <row r="38" spans="1:252">
      <c r="A38" s="90" t="s">
        <v>46</v>
      </c>
      <c r="B38" s="87">
        <f>SUM(D38+F38+H38+J38+L38+N38)</f>
        <v>0</v>
      </c>
      <c r="C38" s="87"/>
      <c r="D38" s="87">
        <f>D7</f>
        <v>0</v>
      </c>
      <c r="E38" s="88"/>
      <c r="F38" s="87">
        <v>0</v>
      </c>
      <c r="G38" s="88"/>
      <c r="H38" s="89">
        <v>0</v>
      </c>
      <c r="I38" s="88"/>
      <c r="J38" s="89">
        <v>0</v>
      </c>
      <c r="K38" s="88"/>
      <c r="L38" s="87">
        <v>0</v>
      </c>
      <c r="M38" s="90"/>
      <c r="N38" s="87">
        <v>0</v>
      </c>
      <c r="O38" s="10"/>
      <c r="P38" s="2" t="s">
        <v>22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</row>
    <row r="39" spans="1:252">
      <c r="A39" s="90" t="s">
        <v>47</v>
      </c>
      <c r="B39" s="87">
        <f>SUM(D39+F39+H39+J39+L39+N39)</f>
        <v>7422500</v>
      </c>
      <c r="C39" s="88"/>
      <c r="D39" s="87">
        <f>D37+D38</f>
        <v>6220000</v>
      </c>
      <c r="E39" s="90"/>
      <c r="F39" s="87">
        <f>SUM(F37:F38)</f>
        <v>802500</v>
      </c>
      <c r="G39" s="91"/>
      <c r="H39" s="87">
        <f>SUM(H37:H38)</f>
        <v>200000</v>
      </c>
      <c r="I39" s="90"/>
      <c r="J39" s="87">
        <f>SUM(J37:J38)</f>
        <v>200000</v>
      </c>
      <c r="K39" s="90"/>
      <c r="L39" s="87">
        <f>SUM(L37:L38)</f>
        <v>0</v>
      </c>
      <c r="M39" s="90"/>
      <c r="N39" s="87">
        <f>SUM(N37:N38)</f>
        <v>0</v>
      </c>
      <c r="O39" s="10"/>
      <c r="P39" s="2" t="s">
        <v>93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</row>
    <row r="40" spans="1:252">
      <c r="A40" s="90" t="s">
        <v>48</v>
      </c>
      <c r="B40" s="87">
        <f>SUM(D40+F40+H40+J40+L40+N40)</f>
        <v>0</v>
      </c>
      <c r="C40" s="90"/>
      <c r="D40" s="87">
        <v>0</v>
      </c>
      <c r="E40" s="90"/>
      <c r="F40" s="87">
        <v>0</v>
      </c>
      <c r="G40" s="90"/>
      <c r="H40" s="87">
        <v>0</v>
      </c>
      <c r="I40" s="90"/>
      <c r="J40" s="87">
        <v>0</v>
      </c>
      <c r="K40" s="90"/>
      <c r="L40" s="87">
        <v>0</v>
      </c>
      <c r="M40" s="90"/>
      <c r="N40" s="87">
        <v>0</v>
      </c>
      <c r="O40" s="10"/>
      <c r="P40" s="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</row>
    <row r="41" spans="1:252" ht="15.75" thickBot="1">
      <c r="A41" s="98" t="s">
        <v>55</v>
      </c>
      <c r="B41" s="58">
        <f>SUM(B33+B39+B40)</f>
        <v>26499741</v>
      </c>
      <c r="C41" s="90"/>
      <c r="D41" s="58">
        <f>SUM(D33+D39+D40)</f>
        <v>25297241</v>
      </c>
      <c r="E41" s="95"/>
      <c r="F41" s="58">
        <f>SUM(F33+F39+F40)</f>
        <v>802500</v>
      </c>
      <c r="G41" s="95"/>
      <c r="H41" s="58">
        <f>SUM(H33+H39+H40)</f>
        <v>200000</v>
      </c>
      <c r="I41" s="95"/>
      <c r="J41" s="58">
        <f>SUM(J33+J39+J40)</f>
        <v>200000</v>
      </c>
      <c r="K41" s="95"/>
      <c r="L41" s="58">
        <f>SUM(L33+L39+L40)</f>
        <v>0</v>
      </c>
      <c r="M41" s="90"/>
      <c r="N41" s="58">
        <f>SUM(N33+N39+N40)</f>
        <v>0</v>
      </c>
      <c r="O41" s="10"/>
      <c r="P41" s="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</row>
    <row r="42" spans="1:252" ht="15.75" thickTop="1">
      <c r="A42" s="90"/>
      <c r="B42" s="90"/>
      <c r="C42" s="90"/>
      <c r="D42" s="102"/>
      <c r="E42" s="95"/>
      <c r="F42" s="57"/>
      <c r="G42" s="95"/>
      <c r="H42" s="57"/>
      <c r="I42" s="95"/>
      <c r="J42" s="57"/>
      <c r="K42" s="95"/>
      <c r="L42" s="57"/>
      <c r="M42" s="90"/>
      <c r="N42" s="57"/>
      <c r="O42" s="2"/>
      <c r="P42" s="2"/>
      <c r="Q42" s="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</row>
    <row r="43" spans="1:252">
      <c r="A43" s="90" t="s">
        <v>56</v>
      </c>
      <c r="B43" s="90"/>
      <c r="C43" s="90"/>
      <c r="D43" s="57">
        <v>41430000</v>
      </c>
      <c r="E43" s="95"/>
      <c r="F43" s="57"/>
      <c r="G43" s="95"/>
      <c r="H43" s="57"/>
      <c r="I43" s="95"/>
      <c r="J43" s="57"/>
      <c r="K43" s="95"/>
      <c r="L43" s="57"/>
      <c r="M43" s="90"/>
      <c r="N43" s="57"/>
      <c r="O43" s="2"/>
      <c r="P43" s="111" t="s">
        <v>29</v>
      </c>
      <c r="Q43" s="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</row>
    <row r="44" spans="1:252" ht="15.75" thickBot="1">
      <c r="A44" s="90"/>
      <c r="B44" s="90"/>
      <c r="C44" s="90"/>
      <c r="D44" s="59"/>
      <c r="E44" s="95"/>
      <c r="F44" s="57"/>
      <c r="G44" s="95"/>
      <c r="H44" s="57"/>
      <c r="I44" s="95"/>
      <c r="J44" s="57"/>
      <c r="K44" s="95"/>
      <c r="L44" s="57"/>
      <c r="M44" s="90"/>
      <c r="N44" s="57"/>
      <c r="O44" s="21"/>
      <c r="P44" s="21" t="s">
        <v>83</v>
      </c>
      <c r="Q44" s="21"/>
    </row>
    <row r="45" spans="1:252" ht="15.75" thickTop="1">
      <c r="A45" s="98" t="s">
        <v>71</v>
      </c>
      <c r="B45" s="90"/>
      <c r="C45" s="90"/>
      <c r="D45" s="77">
        <f>SUM(D43:D44)</f>
        <v>41430000</v>
      </c>
      <c r="E45" s="95"/>
      <c r="F45" s="57"/>
      <c r="G45" s="95"/>
      <c r="H45" s="57"/>
      <c r="I45" s="95"/>
      <c r="J45" s="57"/>
      <c r="K45" s="95"/>
      <c r="L45" s="57"/>
      <c r="M45" s="90"/>
      <c r="N45" s="57"/>
      <c r="O45" s="21"/>
      <c r="P45" s="64" t="s">
        <v>54</v>
      </c>
      <c r="Q45" s="21"/>
    </row>
    <row r="46" spans="1:252">
      <c r="A46" s="103"/>
      <c r="B46" s="103"/>
      <c r="C46" s="103"/>
      <c r="D46" s="104"/>
      <c r="E46" s="109"/>
      <c r="F46" s="90"/>
      <c r="G46" s="90"/>
      <c r="H46" s="90"/>
      <c r="I46" s="90"/>
      <c r="J46" s="90"/>
      <c r="K46" s="90"/>
      <c r="L46" s="90"/>
      <c r="M46" s="90"/>
      <c r="N46" s="90"/>
      <c r="O46" s="21"/>
      <c r="P46" s="21" t="s">
        <v>28</v>
      </c>
      <c r="Q46" s="21"/>
    </row>
    <row r="47" spans="1:252" ht="15.75" thickBot="1">
      <c r="A47" s="141" t="s">
        <v>58</v>
      </c>
      <c r="B47" s="90"/>
      <c r="C47" s="90"/>
      <c r="D47" s="73">
        <f>D41/D43</f>
        <v>0.61060200337919379</v>
      </c>
      <c r="E47" s="109"/>
      <c r="F47" s="90"/>
      <c r="G47" s="90"/>
      <c r="H47" s="90"/>
      <c r="I47" s="90"/>
      <c r="J47" s="90"/>
      <c r="K47" s="90"/>
      <c r="L47" s="90"/>
      <c r="M47" s="90"/>
      <c r="N47" s="90"/>
      <c r="O47" s="21"/>
      <c r="P47" s="21"/>
      <c r="Q47" s="21"/>
    </row>
    <row r="48" spans="1:252" ht="16.5" thickTop="1" thickBot="1">
      <c r="A48" s="109"/>
      <c r="B48" s="109"/>
      <c r="C48" s="109"/>
      <c r="D48" s="109"/>
      <c r="E48" s="109"/>
      <c r="F48" s="105"/>
      <c r="G48" s="106"/>
      <c r="H48" s="106"/>
      <c r="I48" s="106"/>
      <c r="J48" s="106"/>
      <c r="K48" s="106"/>
      <c r="L48" s="106"/>
      <c r="M48" s="106"/>
      <c r="N48" s="106"/>
      <c r="O48" s="21"/>
      <c r="P48" s="21" t="s">
        <v>41</v>
      </c>
      <c r="Q48" s="21"/>
    </row>
    <row r="49" spans="1:18" ht="15.75" thickTop="1">
      <c r="A49" s="162"/>
      <c r="B49" s="163"/>
      <c r="C49" s="163"/>
      <c r="D49" s="164"/>
      <c r="E49" s="165"/>
      <c r="F49" s="219" t="s">
        <v>66</v>
      </c>
      <c r="G49" s="220"/>
      <c r="H49" s="220"/>
      <c r="I49" s="220"/>
      <c r="J49" s="220"/>
      <c r="K49" s="220"/>
      <c r="L49" s="220"/>
      <c r="M49" s="220"/>
      <c r="N49" s="220"/>
      <c r="O49" s="21"/>
      <c r="P49" s="21" t="s">
        <v>32</v>
      </c>
      <c r="Q49" s="21"/>
    </row>
    <row r="50" spans="1:18">
      <c r="A50" s="134" t="s">
        <v>49</v>
      </c>
      <c r="B50" s="119"/>
      <c r="C50" s="121"/>
      <c r="D50" s="119"/>
      <c r="E50" s="122"/>
      <c r="F50" s="94" t="s">
        <v>64</v>
      </c>
      <c r="G50" s="90"/>
      <c r="H50" s="90"/>
      <c r="I50" s="90"/>
      <c r="J50" s="90"/>
      <c r="K50" s="90"/>
      <c r="L50" s="90"/>
      <c r="M50" s="90"/>
      <c r="N50" s="90"/>
      <c r="O50" s="21"/>
      <c r="P50" s="112" t="s">
        <v>42</v>
      </c>
      <c r="Q50" s="21"/>
    </row>
    <row r="51" spans="1:18" ht="15.75" thickBot="1">
      <c r="A51" s="119" t="s">
        <v>50</v>
      </c>
      <c r="B51" s="114">
        <f>B37</f>
        <v>7422500</v>
      </c>
      <c r="C51" s="121"/>
      <c r="D51" s="115" t="s">
        <v>67</v>
      </c>
      <c r="E51" s="122"/>
      <c r="F51" s="93" t="s">
        <v>24</v>
      </c>
      <c r="G51" s="90"/>
      <c r="H51" s="90"/>
      <c r="I51" s="90"/>
      <c r="J51" s="90"/>
      <c r="K51" s="90"/>
      <c r="L51" s="90"/>
      <c r="M51" s="90"/>
      <c r="N51" s="90"/>
      <c r="O51" s="21"/>
      <c r="P51" s="21" t="s">
        <v>33</v>
      </c>
      <c r="Q51" s="21"/>
    </row>
    <row r="52" spans="1:18" ht="15.75" thickTop="1">
      <c r="A52" s="119" t="s">
        <v>10</v>
      </c>
      <c r="B52" s="123"/>
      <c r="C52" s="124"/>
      <c r="D52" s="125">
        <f>B51/32780333</f>
        <v>0.22643150086364283</v>
      </c>
      <c r="E52" s="126"/>
      <c r="F52" s="93" t="s">
        <v>25</v>
      </c>
      <c r="G52" s="90"/>
      <c r="H52" s="90"/>
      <c r="I52" s="90"/>
      <c r="J52" s="90"/>
      <c r="K52" s="90"/>
      <c r="L52" s="90"/>
      <c r="M52" s="90"/>
      <c r="N52" s="90"/>
      <c r="P52" s="21" t="s">
        <v>52</v>
      </c>
    </row>
    <row r="53" spans="1:18">
      <c r="A53" s="119" t="s">
        <v>51</v>
      </c>
      <c r="B53" s="124"/>
      <c r="C53" s="124"/>
      <c r="D53" s="125">
        <f>(+B51+B40)/32780333</f>
        <v>0.22643150086364283</v>
      </c>
      <c r="E53" s="127"/>
      <c r="F53" s="93" t="s">
        <v>73</v>
      </c>
      <c r="G53" s="90"/>
      <c r="H53" s="90"/>
      <c r="I53" s="90"/>
      <c r="J53" s="90"/>
      <c r="K53" s="90"/>
      <c r="L53" s="90"/>
      <c r="M53" s="90"/>
      <c r="N53" s="90"/>
      <c r="P53" s="21" t="s">
        <v>53</v>
      </c>
    </row>
    <row r="54" spans="1:18">
      <c r="A54" s="134" t="s">
        <v>70</v>
      </c>
      <c r="B54" s="119"/>
      <c r="C54" s="119"/>
      <c r="D54" s="128">
        <v>0.5</v>
      </c>
      <c r="E54" s="127"/>
      <c r="F54" s="94" t="s">
        <v>65</v>
      </c>
      <c r="G54" s="90"/>
      <c r="H54" s="90"/>
      <c r="I54" s="90"/>
      <c r="J54" s="90"/>
      <c r="K54" s="90"/>
      <c r="L54" s="90"/>
      <c r="M54" s="90"/>
      <c r="N54" s="90"/>
      <c r="P54" s="21" t="s">
        <v>63</v>
      </c>
    </row>
    <row r="55" spans="1:18">
      <c r="A55" s="134"/>
      <c r="B55" s="119"/>
      <c r="C55" s="119"/>
      <c r="D55" s="125"/>
      <c r="E55" s="127"/>
      <c r="F55" s="93" t="s">
        <v>84</v>
      </c>
      <c r="G55" s="90"/>
      <c r="H55" s="90"/>
      <c r="I55" s="90"/>
      <c r="J55" s="90"/>
      <c r="K55" s="90"/>
      <c r="L55" s="90"/>
      <c r="M55" s="90"/>
      <c r="N55" s="90"/>
      <c r="P55" s="21" t="s">
        <v>34</v>
      </c>
    </row>
    <row r="56" spans="1:18">
      <c r="A56" s="119"/>
      <c r="B56" s="119"/>
      <c r="C56" s="119"/>
      <c r="D56" s="124"/>
      <c r="E56" s="127"/>
      <c r="F56" s="94" t="s">
        <v>12</v>
      </c>
      <c r="G56" s="90"/>
      <c r="H56" s="90"/>
      <c r="I56" s="90"/>
      <c r="J56" s="90"/>
      <c r="K56" s="90"/>
      <c r="L56" s="90"/>
      <c r="M56" s="90"/>
      <c r="N56" s="90"/>
      <c r="P56" s="21" t="s">
        <v>30</v>
      </c>
    </row>
    <row r="57" spans="1:18" ht="15.75">
      <c r="A57" s="142" t="s">
        <v>14</v>
      </c>
      <c r="B57" s="129"/>
      <c r="C57" s="129"/>
      <c r="D57" s="130"/>
      <c r="E57" s="131"/>
      <c r="F57" s="93" t="s">
        <v>13</v>
      </c>
      <c r="G57" s="90"/>
      <c r="H57" s="90"/>
      <c r="I57" s="90"/>
      <c r="J57" s="90"/>
      <c r="K57" s="90"/>
      <c r="L57" s="90"/>
      <c r="M57" s="90"/>
      <c r="N57" s="90"/>
      <c r="P57" s="21" t="s">
        <v>82</v>
      </c>
      <c r="R57" s="21"/>
    </row>
    <row r="58" spans="1:18">
      <c r="A58" s="134" t="s">
        <v>16</v>
      </c>
      <c r="B58" s="124"/>
      <c r="C58" s="124"/>
      <c r="D58" s="132"/>
      <c r="E58" s="133"/>
      <c r="F58" s="93" t="s">
        <v>15</v>
      </c>
      <c r="G58" s="90"/>
      <c r="H58" s="90"/>
      <c r="I58" s="90"/>
      <c r="J58" s="90"/>
      <c r="K58" s="90"/>
      <c r="L58" s="90"/>
      <c r="M58" s="90"/>
      <c r="N58" s="90"/>
      <c r="P58" s="108"/>
      <c r="R58" s="21"/>
    </row>
    <row r="59" spans="1:18">
      <c r="A59" s="119" t="s">
        <v>59</v>
      </c>
      <c r="B59" s="119"/>
      <c r="C59" s="134"/>
      <c r="D59" s="135">
        <v>6.7299999999999999E-2</v>
      </c>
      <c r="E59" s="120"/>
      <c r="F59" s="93" t="s">
        <v>17</v>
      </c>
      <c r="G59" s="90"/>
      <c r="H59" s="90"/>
      <c r="I59" s="90"/>
      <c r="J59" s="90"/>
      <c r="K59" s="90"/>
      <c r="L59" s="90"/>
      <c r="M59" s="90"/>
      <c r="N59" s="90"/>
      <c r="R59" s="21"/>
    </row>
    <row r="60" spans="1:18">
      <c r="A60" s="119" t="s">
        <v>60</v>
      </c>
      <c r="B60" s="119"/>
      <c r="C60" s="134"/>
      <c r="D60" s="135">
        <v>3.5200000000000002E-2</v>
      </c>
      <c r="E60" s="120"/>
      <c r="F60" s="93" t="s">
        <v>18</v>
      </c>
      <c r="G60" s="90"/>
      <c r="H60" s="90"/>
      <c r="I60" s="90"/>
      <c r="J60" s="90"/>
      <c r="K60" s="90"/>
      <c r="L60" s="90"/>
      <c r="M60" s="90"/>
      <c r="N60" s="90"/>
      <c r="R60" s="21"/>
    </row>
    <row r="61" spans="1:18" ht="15.75" thickBot="1">
      <c r="A61" s="134" t="s">
        <v>61</v>
      </c>
      <c r="B61" s="119"/>
      <c r="C61" s="119"/>
      <c r="D61" s="116">
        <f>SUM(D59:D60)</f>
        <v>0.10250000000000001</v>
      </c>
      <c r="E61" s="120"/>
      <c r="F61" s="93" t="s">
        <v>19</v>
      </c>
      <c r="G61" s="90"/>
      <c r="H61" s="90"/>
      <c r="I61" s="90"/>
      <c r="J61" s="90"/>
      <c r="K61" s="90"/>
      <c r="L61" s="90"/>
      <c r="M61" s="90"/>
      <c r="N61" s="90"/>
      <c r="R61" s="21"/>
    </row>
    <row r="62" spans="1:18" ht="15.75" thickTop="1">
      <c r="A62" s="119"/>
      <c r="B62" s="119"/>
      <c r="C62" s="119"/>
      <c r="D62" s="117"/>
      <c r="E62" s="120"/>
      <c r="F62" s="93" t="s">
        <v>20</v>
      </c>
      <c r="G62" s="90"/>
      <c r="H62" s="90"/>
      <c r="I62" s="90"/>
      <c r="J62" s="87"/>
      <c r="K62" s="90"/>
      <c r="L62" s="90"/>
      <c r="M62" s="90"/>
      <c r="N62" s="90"/>
      <c r="R62" s="21"/>
    </row>
    <row r="63" spans="1:18" ht="15.75" thickBot="1">
      <c r="A63" s="134" t="s">
        <v>62</v>
      </c>
      <c r="B63" s="119"/>
      <c r="C63" s="121"/>
      <c r="D63" s="118">
        <v>3.5999999999999997E-2</v>
      </c>
      <c r="E63" s="120"/>
      <c r="F63" s="93" t="s">
        <v>21</v>
      </c>
      <c r="G63" s="90"/>
      <c r="H63" s="90"/>
      <c r="I63" s="90"/>
      <c r="J63" s="136"/>
      <c r="K63" s="90"/>
      <c r="L63" s="90"/>
      <c r="M63" s="90"/>
      <c r="N63" s="90"/>
      <c r="P63" s="62" t="s">
        <v>81</v>
      </c>
      <c r="R63" s="21"/>
    </row>
    <row r="64" spans="1:18" ht="15.75" thickTop="1">
      <c r="A64" s="129"/>
      <c r="B64" s="143"/>
      <c r="C64" s="144"/>
      <c r="D64" s="145"/>
      <c r="E64" s="120"/>
      <c r="F64" s="93" t="s">
        <v>27</v>
      </c>
      <c r="G64" s="90"/>
      <c r="H64" s="90"/>
      <c r="I64" s="90"/>
      <c r="J64" s="136"/>
      <c r="K64" s="90"/>
      <c r="L64" s="90"/>
      <c r="M64" s="90"/>
      <c r="N64" s="90"/>
      <c r="R64" s="21"/>
    </row>
    <row r="65" spans="1:18" ht="15.75" thickBot="1">
      <c r="A65" s="166"/>
      <c r="B65" s="166"/>
      <c r="C65" s="166"/>
      <c r="D65" s="166"/>
      <c r="E65" s="107"/>
      <c r="F65" s="137"/>
      <c r="G65" s="97"/>
      <c r="H65" s="97"/>
      <c r="I65" s="97"/>
      <c r="J65" s="138"/>
      <c r="K65" s="97"/>
      <c r="L65" s="97"/>
      <c r="M65" s="97"/>
      <c r="N65" s="97"/>
      <c r="R65" s="21"/>
    </row>
    <row r="66" spans="1:18" ht="15.75" thickTop="1">
      <c r="A66" s="46"/>
      <c r="B66" s="46"/>
      <c r="C66" s="46"/>
      <c r="D66" s="46"/>
      <c r="E66" s="12"/>
      <c r="F66" s="21"/>
      <c r="G66" s="21"/>
      <c r="H66" s="21"/>
      <c r="I66" s="21"/>
      <c r="J66" s="21"/>
      <c r="K66" s="21"/>
      <c r="L66" s="21"/>
      <c r="M66" s="21"/>
      <c r="N66" s="21"/>
    </row>
    <row r="67" spans="1:18">
      <c r="E67" s="43"/>
      <c r="G67" s="21"/>
      <c r="H67" s="21"/>
      <c r="I67" s="21"/>
      <c r="J67" s="21"/>
      <c r="K67" s="21"/>
      <c r="L67" s="21"/>
      <c r="M67" s="21"/>
      <c r="N67" s="2"/>
    </row>
    <row r="68" spans="1:18">
      <c r="E68" s="113"/>
      <c r="F68" s="21"/>
      <c r="G68" s="46"/>
      <c r="H68" s="46"/>
      <c r="I68" s="46"/>
    </row>
    <row r="69" spans="1:18">
      <c r="E69" s="46"/>
    </row>
  </sheetData>
  <mergeCells count="5">
    <mergeCell ref="L1:N1"/>
    <mergeCell ref="A3:A4"/>
    <mergeCell ref="B3:N3"/>
    <mergeCell ref="B30:N30"/>
    <mergeCell ref="F49:N49"/>
  </mergeCells>
  <pageMargins left="0.75" right="0.5" top="0.5" bottom="0.5" header="0.5" footer="0.5"/>
  <pageSetup scale="50" orientation="landscape" r:id="rId1"/>
  <headerFooter alignWithMargins="0">
    <oddFooter>&amp;L&amp;Z&amp;F&amp;RReport Run &amp;D</oddFooter>
  </headerFooter>
  <rowBreaks count="1" manualBreakCount="1">
    <brk id="52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9"/>
  <sheetViews>
    <sheetView showOutlineSymbols="0" zoomScale="87" zoomScaleNormal="87" workbookViewId="0">
      <selection activeCell="H47" sqref="H47"/>
    </sheetView>
  </sheetViews>
  <sheetFormatPr defaultColWidth="8.77734375" defaultRowHeight="15"/>
  <cols>
    <col min="1" max="1" width="54.5546875" style="108" customWidth="1"/>
    <col min="2" max="2" width="12.77734375" style="108" customWidth="1"/>
    <col min="3" max="3" width="3.77734375" style="108" customWidth="1"/>
    <col min="4" max="4" width="12.77734375" style="108" customWidth="1"/>
    <col min="5" max="5" width="3.88671875" style="108" customWidth="1"/>
    <col min="6" max="6" width="12.77734375" style="108" customWidth="1"/>
    <col min="7" max="7" width="3.77734375" style="108" customWidth="1"/>
    <col min="8" max="8" width="12.77734375" style="108" customWidth="1"/>
    <col min="9" max="9" width="3.77734375" style="108" customWidth="1"/>
    <col min="10" max="10" width="12.77734375" style="108" customWidth="1"/>
    <col min="11" max="11" width="3.77734375" style="108" customWidth="1"/>
    <col min="12" max="12" width="12.77734375" style="108" customWidth="1"/>
    <col min="13" max="13" width="3.77734375" style="108" customWidth="1"/>
    <col min="14" max="14" width="12.77734375" style="108" customWidth="1"/>
    <col min="15" max="15" width="8.77734375" style="108" customWidth="1"/>
    <col min="16" max="16" width="10.21875" style="62" bestFit="1" customWidth="1"/>
    <col min="17" max="16384" width="8.77734375" style="108"/>
  </cols>
  <sheetData>
    <row r="1" spans="1:252" ht="58.5" customHeight="1" thickBot="1">
      <c r="A1" s="155" t="s">
        <v>80</v>
      </c>
      <c r="B1" s="156"/>
      <c r="C1" s="156"/>
      <c r="D1" s="156"/>
      <c r="E1" s="157" t="s">
        <v>1</v>
      </c>
      <c r="F1" s="156"/>
      <c r="G1" s="156"/>
      <c r="H1" s="156"/>
      <c r="I1" s="156"/>
      <c r="J1" s="156"/>
      <c r="K1" s="156"/>
      <c r="L1" s="224">
        <v>41882</v>
      </c>
      <c r="M1" s="224"/>
      <c r="N1" s="224"/>
    </row>
    <row r="2" spans="1:252" ht="24" customHeight="1" thickTop="1">
      <c r="A2" s="147"/>
      <c r="B2" s="146"/>
      <c r="C2" s="146"/>
      <c r="D2" s="146"/>
      <c r="E2" s="148"/>
      <c r="F2" s="148"/>
      <c r="G2" s="148"/>
      <c r="H2" s="148"/>
      <c r="I2" s="146"/>
      <c r="J2" s="148"/>
      <c r="K2" s="148"/>
      <c r="L2" s="148"/>
      <c r="M2" s="148"/>
      <c r="N2" s="149"/>
    </row>
    <row r="3" spans="1:252" s="153" customFormat="1" ht="15.75">
      <c r="A3" s="221" t="s">
        <v>4</v>
      </c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151"/>
      <c r="P3" s="152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</row>
    <row r="4" spans="1:252" ht="16.149999999999999" customHeight="1">
      <c r="A4" s="221"/>
      <c r="B4" s="78" t="s">
        <v>3</v>
      </c>
      <c r="C4" s="79"/>
      <c r="D4" s="78">
        <v>2014</v>
      </c>
      <c r="E4" s="80"/>
      <c r="F4" s="78">
        <v>2015</v>
      </c>
      <c r="G4" s="80"/>
      <c r="H4" s="78">
        <v>2016</v>
      </c>
      <c r="I4" s="81"/>
      <c r="J4" s="78">
        <v>2017</v>
      </c>
      <c r="K4" s="81"/>
      <c r="L4" s="78">
        <v>2018</v>
      </c>
      <c r="M4" s="81"/>
      <c r="N4" s="78">
        <v>2019</v>
      </c>
      <c r="O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 ht="15.75">
      <c r="A5" s="16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252" ht="16.149999999999999" customHeight="1">
      <c r="A6" s="90" t="s">
        <v>37</v>
      </c>
      <c r="B6" s="89">
        <f>SUM(D6+F6+H6+J6+L6+N6)</f>
        <v>24938900</v>
      </c>
      <c r="C6" s="88"/>
      <c r="D6" s="87">
        <v>24938900</v>
      </c>
      <c r="E6" s="87"/>
      <c r="F6" s="89">
        <v>0</v>
      </c>
      <c r="G6" s="90"/>
      <c r="H6" s="89">
        <v>0</v>
      </c>
      <c r="I6" s="90"/>
      <c r="J6" s="89">
        <v>0</v>
      </c>
      <c r="K6" s="90"/>
      <c r="L6" s="89">
        <v>0</v>
      </c>
      <c r="M6" s="87"/>
      <c r="N6" s="89">
        <v>0</v>
      </c>
      <c r="O6" s="10"/>
      <c r="P6" s="182" t="s">
        <v>95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spans="1:252" ht="16.149999999999999" customHeight="1">
      <c r="A7" s="90" t="s">
        <v>39</v>
      </c>
      <c r="B7" s="89">
        <f>SUM(D7+F7+H7+J7+L7+N7)</f>
        <v>0</v>
      </c>
      <c r="C7" s="90"/>
      <c r="D7" s="87">
        <v>0</v>
      </c>
      <c r="E7" s="87"/>
      <c r="F7" s="89">
        <v>0</v>
      </c>
      <c r="G7" s="90"/>
      <c r="H7" s="89">
        <v>0</v>
      </c>
      <c r="I7" s="90"/>
      <c r="J7" s="89">
        <v>0</v>
      </c>
      <c r="K7" s="90"/>
      <c r="L7" s="89">
        <v>0</v>
      </c>
      <c r="M7" s="87"/>
      <c r="N7" s="89">
        <v>0</v>
      </c>
      <c r="O7" s="10"/>
      <c r="P7" s="110" t="s">
        <v>5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ht="16.149999999999999" customHeight="1">
      <c r="A8" s="90" t="s">
        <v>35</v>
      </c>
      <c r="B8" s="89">
        <f>SUM(D8+F8+H8+J8+L8+N8)</f>
        <v>1700000</v>
      </c>
      <c r="C8" s="90"/>
      <c r="D8" s="87">
        <v>200000</v>
      </c>
      <c r="E8" s="109"/>
      <c r="F8" s="87">
        <v>1500000</v>
      </c>
      <c r="G8" s="90"/>
      <c r="H8" s="87">
        <v>0</v>
      </c>
      <c r="I8" s="90"/>
      <c r="J8" s="87">
        <v>0</v>
      </c>
      <c r="K8" s="90"/>
      <c r="L8" s="87">
        <v>0</v>
      </c>
      <c r="M8" s="90"/>
      <c r="N8" s="87">
        <v>0</v>
      </c>
      <c r="O8" s="10"/>
      <c r="P8" s="2" t="s">
        <v>6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spans="1:252" ht="16.149999999999999" customHeight="1" thickBot="1">
      <c r="A9" s="98" t="s">
        <v>68</v>
      </c>
      <c r="B9" s="14">
        <f>SUM(B6:B8)</f>
        <v>26638900</v>
      </c>
      <c r="C9" s="90"/>
      <c r="D9" s="14">
        <f>SUM(D6:D8)</f>
        <v>25138900</v>
      </c>
      <c r="E9" s="95"/>
      <c r="F9" s="15">
        <f>SUM(F6:F8)</f>
        <v>1500000</v>
      </c>
      <c r="G9" s="95"/>
      <c r="H9" s="15">
        <f>SUM(H6:H8)</f>
        <v>0</v>
      </c>
      <c r="I9" s="95"/>
      <c r="J9" s="15">
        <f>SUM(J6:J8)</f>
        <v>0</v>
      </c>
      <c r="K9" s="95"/>
      <c r="L9" s="15">
        <f>SUM(L6:L8)</f>
        <v>0</v>
      </c>
      <c r="M9" s="90"/>
      <c r="N9" s="15">
        <f>SUM(N6:N8)</f>
        <v>0</v>
      </c>
      <c r="O9" s="10"/>
      <c r="P9" s="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pans="1:252" ht="16.149999999999999" customHeight="1" thickTop="1">
      <c r="A10" s="98"/>
      <c r="B10" s="57"/>
      <c r="C10" s="90"/>
      <c r="D10" s="57"/>
      <c r="E10" s="95"/>
      <c r="F10" s="87"/>
      <c r="G10" s="95"/>
      <c r="H10" s="87"/>
      <c r="I10" s="95"/>
      <c r="J10" s="87"/>
      <c r="K10" s="95"/>
      <c r="L10" s="87"/>
      <c r="M10" s="90"/>
      <c r="N10" s="87"/>
      <c r="O10" s="10"/>
      <c r="P10" s="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spans="1:252">
      <c r="A11" s="141" t="s">
        <v>86</v>
      </c>
      <c r="C11" s="90"/>
      <c r="D11" s="77">
        <v>32830000</v>
      </c>
      <c r="E11" s="95"/>
      <c r="F11" s="87"/>
      <c r="G11" s="95"/>
      <c r="H11" s="87"/>
      <c r="I11" s="95"/>
      <c r="J11" s="87"/>
      <c r="K11" s="95"/>
      <c r="L11" s="87"/>
      <c r="M11" s="90"/>
      <c r="N11" s="87"/>
      <c r="O11" s="12"/>
      <c r="P11" s="2" t="s">
        <v>26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>
      <c r="A12" s="90"/>
      <c r="B12" s="89"/>
      <c r="C12" s="90"/>
      <c r="D12" s="57"/>
      <c r="E12" s="95"/>
      <c r="F12" s="90"/>
      <c r="G12" s="87"/>
      <c r="H12" s="90"/>
      <c r="I12" s="90"/>
      <c r="J12" s="90"/>
      <c r="K12" s="90"/>
      <c r="L12" s="90"/>
      <c r="M12" s="90"/>
      <c r="N12" s="90"/>
      <c r="O12" s="12"/>
      <c r="P12" s="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spans="1:252" ht="16.149999999999999" customHeight="1">
      <c r="A13" s="170" t="s">
        <v>87</v>
      </c>
      <c r="B13" s="90"/>
      <c r="C13" s="90"/>
      <c r="D13" s="109"/>
      <c r="E13" s="90"/>
      <c r="F13" s="90"/>
      <c r="G13" s="91"/>
      <c r="H13" s="90"/>
      <c r="I13" s="90"/>
      <c r="J13" s="90"/>
      <c r="K13" s="90"/>
      <c r="L13" s="90"/>
      <c r="M13" s="90"/>
      <c r="N13" s="90"/>
      <c r="O13" s="10"/>
      <c r="P13" s="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ht="16.149999999999999" customHeight="1">
      <c r="A14" s="90" t="s">
        <v>38</v>
      </c>
      <c r="B14" s="89">
        <f>SUM(D14+F14+H14+J14+L14+N14)</f>
        <v>2415000</v>
      </c>
      <c r="C14" s="88"/>
      <c r="D14" s="87">
        <v>2415000</v>
      </c>
      <c r="E14" s="87"/>
      <c r="F14" s="89">
        <v>0</v>
      </c>
      <c r="G14" s="90"/>
      <c r="H14" s="89">
        <v>0</v>
      </c>
      <c r="I14" s="90"/>
      <c r="J14" s="89">
        <v>0</v>
      </c>
      <c r="K14" s="90"/>
      <c r="L14" s="89">
        <v>0</v>
      </c>
      <c r="M14" s="87"/>
      <c r="N14" s="89">
        <v>0</v>
      </c>
      <c r="O14" s="10"/>
      <c r="P14" s="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ht="16.149999999999999" customHeight="1">
      <c r="A15" s="90" t="s">
        <v>40</v>
      </c>
      <c r="B15" s="89">
        <f>SUM(D15+F15+H15+J15+L15+N15)</f>
        <v>0</v>
      </c>
      <c r="C15" s="90"/>
      <c r="D15" s="87">
        <v>0</v>
      </c>
      <c r="E15" s="87"/>
      <c r="F15" s="89">
        <v>0</v>
      </c>
      <c r="G15" s="90"/>
      <c r="H15" s="89">
        <v>0</v>
      </c>
      <c r="I15" s="90"/>
      <c r="J15" s="89">
        <v>0</v>
      </c>
      <c r="K15" s="90"/>
      <c r="L15" s="89">
        <v>0</v>
      </c>
      <c r="M15" s="87"/>
      <c r="N15" s="89">
        <v>0</v>
      </c>
      <c r="O15" s="10"/>
      <c r="P15" s="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1:252" ht="16.149999999999999" customHeight="1" thickBot="1">
      <c r="A16" s="98" t="s">
        <v>77</v>
      </c>
      <c r="B16" s="14">
        <f>B14+B15</f>
        <v>2415000</v>
      </c>
      <c r="C16" s="90"/>
      <c r="D16" s="14">
        <f>D14+D15</f>
        <v>2415000</v>
      </c>
      <c r="E16" s="95"/>
      <c r="F16" s="15">
        <f>SUM(F13:F15)</f>
        <v>0</v>
      </c>
      <c r="G16" s="95"/>
      <c r="H16" s="15">
        <f>SUM(H13:H15)</f>
        <v>0</v>
      </c>
      <c r="I16" s="95"/>
      <c r="J16" s="15">
        <f>SUM(J13:J15)</f>
        <v>0</v>
      </c>
      <c r="K16" s="95"/>
      <c r="L16" s="15">
        <f>SUM(L13:L15)</f>
        <v>0</v>
      </c>
      <c r="M16" s="90"/>
      <c r="N16" s="15">
        <f>SUM(N13:N15)</f>
        <v>0</v>
      </c>
      <c r="O16" s="10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1:252" ht="16.149999999999999" customHeight="1" thickTop="1">
      <c r="A17" s="98" t="s">
        <v>88</v>
      </c>
      <c r="B17" s="57"/>
      <c r="C17" s="90"/>
      <c r="D17" s="77">
        <v>2415000</v>
      </c>
      <c r="E17" s="95"/>
      <c r="F17" s="87"/>
      <c r="G17" s="95"/>
      <c r="H17" s="87"/>
      <c r="I17" s="95"/>
      <c r="J17" s="87"/>
      <c r="K17" s="95"/>
      <c r="L17" s="87"/>
      <c r="M17" s="90"/>
      <c r="N17" s="87"/>
      <c r="O17" s="10"/>
      <c r="P17" s="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1:252" ht="16.149999999999999" customHeight="1">
      <c r="A18" s="98"/>
      <c r="B18" s="57"/>
      <c r="C18" s="90"/>
      <c r="D18" s="77"/>
      <c r="E18" s="95"/>
      <c r="F18" s="87"/>
      <c r="G18" s="95"/>
      <c r="H18" s="87"/>
      <c r="I18" s="95"/>
      <c r="J18" s="87"/>
      <c r="K18" s="95"/>
      <c r="L18" s="87"/>
      <c r="M18" s="90"/>
      <c r="N18" s="87"/>
      <c r="O18" s="10"/>
      <c r="P18" s="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1:252" ht="16.149999999999999" customHeight="1">
      <c r="A19" s="170" t="s">
        <v>89</v>
      </c>
      <c r="B19" s="90"/>
      <c r="C19" s="90"/>
      <c r="D19" s="109"/>
      <c r="E19" s="90"/>
      <c r="F19" s="90"/>
      <c r="G19" s="91"/>
      <c r="H19" s="90"/>
      <c r="I19" s="90"/>
      <c r="J19" s="90"/>
      <c r="K19" s="90"/>
      <c r="L19" s="90"/>
      <c r="M19" s="90"/>
      <c r="N19" s="90"/>
      <c r="O19" s="10"/>
      <c r="P19" s="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1:252" ht="16.149999999999999" customHeight="1">
      <c r="A20" s="90" t="s">
        <v>90</v>
      </c>
      <c r="B20" s="89">
        <f>SUM(D20+F20+H20+J20+L20+N20)</f>
        <v>1050000</v>
      </c>
      <c r="C20" s="88"/>
      <c r="D20" s="87">
        <v>1050000</v>
      </c>
      <c r="E20" s="87"/>
      <c r="F20" s="89">
        <v>0</v>
      </c>
      <c r="G20" s="90"/>
      <c r="H20" s="89">
        <v>0</v>
      </c>
      <c r="I20" s="90"/>
      <c r="J20" s="89">
        <v>0</v>
      </c>
      <c r="K20" s="90"/>
      <c r="L20" s="89">
        <v>0</v>
      </c>
      <c r="M20" s="87"/>
      <c r="N20" s="89">
        <v>0</v>
      </c>
      <c r="O20" s="10"/>
      <c r="P20" s="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1:252" ht="16.149999999999999" customHeight="1">
      <c r="A21" s="90" t="s">
        <v>91</v>
      </c>
      <c r="B21" s="89">
        <f>SUM(D21+F21+H21+J21+L21+N21)</f>
        <v>0</v>
      </c>
      <c r="C21" s="90"/>
      <c r="D21" s="87">
        <v>0</v>
      </c>
      <c r="E21" s="87"/>
      <c r="F21" s="89">
        <v>0</v>
      </c>
      <c r="G21" s="90"/>
      <c r="H21" s="89">
        <v>0</v>
      </c>
      <c r="I21" s="90"/>
      <c r="J21" s="89">
        <v>0</v>
      </c>
      <c r="K21" s="90"/>
      <c r="L21" s="89">
        <v>0</v>
      </c>
      <c r="M21" s="87"/>
      <c r="N21" s="89">
        <v>0</v>
      </c>
      <c r="O21" s="10"/>
      <c r="P21" s="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1:252" ht="16.149999999999999" customHeight="1" thickBot="1">
      <c r="A22" s="98" t="s">
        <v>77</v>
      </c>
      <c r="B22" s="14">
        <f>B20+B21</f>
        <v>1050000</v>
      </c>
      <c r="C22" s="90"/>
      <c r="D22" s="14">
        <f>SUM(D20:D21)</f>
        <v>1050000</v>
      </c>
      <c r="E22" s="95"/>
      <c r="F22" s="15">
        <f>SUM(F19:F21)</f>
        <v>0</v>
      </c>
      <c r="G22" s="95"/>
      <c r="H22" s="15">
        <f>SUM(H19:H21)</f>
        <v>0</v>
      </c>
      <c r="I22" s="95"/>
      <c r="J22" s="15">
        <f>SUM(J19:J21)</f>
        <v>0</v>
      </c>
      <c r="K22" s="95"/>
      <c r="L22" s="15">
        <f>SUM(L19:L21)</f>
        <v>0</v>
      </c>
      <c r="M22" s="90"/>
      <c r="N22" s="15">
        <f>SUM(N19:N21)</f>
        <v>0</v>
      </c>
      <c r="O22" s="10"/>
      <c r="P22" s="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spans="1:252" ht="15.75" thickTop="1">
      <c r="A23" s="98" t="s">
        <v>92</v>
      </c>
      <c r="B23" s="57"/>
      <c r="C23" s="90"/>
      <c r="D23" s="77">
        <v>7840000</v>
      </c>
      <c r="E23" s="95"/>
      <c r="F23" s="87"/>
      <c r="G23" s="95"/>
      <c r="H23" s="87"/>
      <c r="I23" s="95"/>
      <c r="J23" s="87"/>
      <c r="K23" s="95"/>
      <c r="L23" s="87"/>
      <c r="M23" s="90"/>
      <c r="N23" s="87"/>
      <c r="O23" s="12"/>
      <c r="P23" s="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spans="1:252">
      <c r="A24" s="90"/>
      <c r="B24" s="89"/>
      <c r="C24" s="90"/>
      <c r="D24" s="57"/>
      <c r="E24" s="95"/>
      <c r="F24" s="90"/>
      <c r="G24" s="87"/>
      <c r="H24" s="90"/>
      <c r="I24" s="90"/>
      <c r="J24" s="90"/>
      <c r="K24" s="90"/>
      <c r="L24" s="90"/>
      <c r="M24" s="90"/>
      <c r="N24" s="90"/>
      <c r="O24" s="12"/>
      <c r="P24" s="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spans="1:252" ht="16.149999999999999" customHeight="1" thickBot="1">
      <c r="A25" s="98" t="s">
        <v>94</v>
      </c>
      <c r="B25" s="86">
        <f>B9+B16+B22</f>
        <v>30103900</v>
      </c>
      <c r="C25" s="90"/>
      <c r="D25" s="74">
        <f>SUM(D9+D16+D22)</f>
        <v>28603900</v>
      </c>
      <c r="E25" s="95"/>
      <c r="F25" s="87"/>
      <c r="G25" s="96"/>
      <c r="H25" s="90"/>
      <c r="I25" s="90"/>
      <c r="J25" s="90"/>
      <c r="K25" s="90"/>
      <c r="L25" s="90"/>
      <c r="M25" s="90"/>
      <c r="N25" s="90"/>
      <c r="O25" s="10"/>
      <c r="P25" s="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1:252" ht="16.149999999999999" customHeight="1" thickTop="1">
      <c r="A26" s="98"/>
      <c r="B26" s="186"/>
      <c r="C26" s="90"/>
      <c r="D26" s="77"/>
      <c r="E26" s="95"/>
      <c r="F26" s="87"/>
      <c r="G26" s="96"/>
      <c r="H26" s="90"/>
      <c r="I26" s="90"/>
      <c r="J26" s="90"/>
      <c r="K26" s="90"/>
      <c r="L26" s="90"/>
      <c r="M26" s="90"/>
      <c r="N26" s="90"/>
      <c r="O26" s="10"/>
      <c r="P26" s="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1:252" ht="16.149999999999999" customHeight="1">
      <c r="A27" s="98" t="s">
        <v>76</v>
      </c>
      <c r="B27" s="171"/>
      <c r="C27" s="90"/>
      <c r="D27" s="171">
        <v>43430000</v>
      </c>
      <c r="E27" s="87"/>
      <c r="F27" s="89"/>
      <c r="G27" s="90"/>
      <c r="H27" s="89"/>
      <c r="I27" s="90"/>
      <c r="J27" s="89"/>
      <c r="K27" s="90"/>
      <c r="L27" s="89"/>
      <c r="M27" s="87"/>
      <c r="N27" s="89"/>
      <c r="O27" s="10"/>
      <c r="P27" s="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spans="1:252">
      <c r="A28" s="188" t="s">
        <v>98</v>
      </c>
      <c r="B28" s="89"/>
      <c r="C28" s="90"/>
      <c r="D28" s="190">
        <f>D6+D14+D20</f>
        <v>28403900</v>
      </c>
      <c r="E28" s="87"/>
      <c r="F28" s="89"/>
      <c r="G28" s="90"/>
      <c r="H28" s="89"/>
      <c r="I28" s="90"/>
      <c r="J28" s="89"/>
      <c r="K28" s="90"/>
      <c r="L28" s="89"/>
      <c r="M28" s="87"/>
      <c r="N28" s="89"/>
      <c r="O28" s="12"/>
      <c r="P28" s="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spans="1:252" ht="16.149999999999999" customHeight="1">
      <c r="A29" s="98" t="s">
        <v>99</v>
      </c>
      <c r="B29" s="109"/>
      <c r="C29" s="109"/>
      <c r="D29" s="191">
        <f>D28/D27</f>
        <v>0.65401565737969147</v>
      </c>
      <c r="E29" s="87"/>
      <c r="F29" s="89"/>
      <c r="G29" s="90"/>
      <c r="H29" s="89"/>
      <c r="I29" s="90"/>
      <c r="J29" s="89"/>
      <c r="K29" s="90"/>
      <c r="L29" s="89"/>
      <c r="M29" s="87"/>
      <c r="N29" s="89"/>
      <c r="O29" s="12"/>
      <c r="P29" s="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spans="1:252" s="153" customFormat="1" ht="15.75" thickBot="1">
      <c r="A30" s="98"/>
      <c r="B30" s="109"/>
      <c r="C30" s="109"/>
      <c r="D30" s="189"/>
      <c r="E30" s="90"/>
      <c r="F30" s="90"/>
      <c r="G30" s="91"/>
      <c r="H30" s="90"/>
      <c r="I30" s="90"/>
      <c r="J30" s="90"/>
      <c r="K30" s="90"/>
      <c r="L30" s="90"/>
      <c r="M30" s="90"/>
      <c r="N30" s="90"/>
      <c r="O30" s="10"/>
      <c r="P30" s="152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1"/>
      <c r="FJ30" s="151"/>
      <c r="FK30" s="151"/>
      <c r="FL30" s="151"/>
      <c r="FM30" s="151"/>
      <c r="FN30" s="151"/>
      <c r="FO30" s="151"/>
      <c r="FP30" s="151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  <c r="IB30" s="151"/>
      <c r="IC30" s="151"/>
      <c r="ID30" s="151"/>
      <c r="IE30" s="151"/>
      <c r="IF30" s="151"/>
      <c r="IG30" s="151"/>
      <c r="IH30" s="151"/>
      <c r="II30" s="151"/>
      <c r="IJ30" s="151"/>
      <c r="IK30" s="151"/>
      <c r="IL30" s="151"/>
      <c r="IM30" s="151"/>
      <c r="IN30" s="151"/>
      <c r="IO30" s="151"/>
      <c r="IP30" s="151"/>
      <c r="IQ30" s="151"/>
      <c r="IR30" s="151"/>
    </row>
    <row r="31" spans="1:252" ht="16.899999999999999" customHeight="1">
      <c r="A31" s="158"/>
      <c r="B31" s="159"/>
      <c r="C31" s="160"/>
      <c r="D31" s="159"/>
      <c r="E31" s="161"/>
      <c r="F31" s="159"/>
      <c r="G31" s="158"/>
      <c r="H31" s="159"/>
      <c r="I31" s="158"/>
      <c r="J31" s="159"/>
      <c r="K31" s="158"/>
      <c r="L31" s="159"/>
      <c r="M31" s="161"/>
      <c r="N31" s="159"/>
      <c r="O31" s="151"/>
      <c r="P31" s="6"/>
      <c r="Q31" s="5" t="s">
        <v>72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15.75">
      <c r="A32" s="154"/>
      <c r="B32" s="218" t="s">
        <v>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5"/>
    </row>
    <row r="33" spans="1:252" ht="18">
      <c r="A33" s="183" t="s">
        <v>8</v>
      </c>
      <c r="B33" s="139" t="s">
        <v>3</v>
      </c>
      <c r="C33" s="100"/>
      <c r="D33" s="82">
        <v>2014</v>
      </c>
      <c r="E33" s="84"/>
      <c r="F33" s="82">
        <v>2015</v>
      </c>
      <c r="G33" s="84"/>
      <c r="H33" s="82">
        <v>2016</v>
      </c>
      <c r="I33" s="184"/>
      <c r="J33" s="82">
        <v>2017</v>
      </c>
      <c r="K33" s="184"/>
      <c r="L33" s="82">
        <v>2018</v>
      </c>
      <c r="M33" s="184"/>
      <c r="N33" s="140">
        <v>2019</v>
      </c>
      <c r="P33" s="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</row>
    <row r="34" spans="1:252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2"/>
      <c r="P34" s="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spans="1:252">
      <c r="A35" s="90" t="s">
        <v>36</v>
      </c>
      <c r="B35" s="87">
        <f>SUM(D35+F35+H35+J35+L35+N35)</f>
        <v>18454741</v>
      </c>
      <c r="C35" s="90"/>
      <c r="D35" s="87">
        <v>18454741</v>
      </c>
      <c r="E35" s="90"/>
      <c r="F35" s="89">
        <v>0</v>
      </c>
      <c r="G35" s="95"/>
      <c r="H35" s="89">
        <v>0</v>
      </c>
      <c r="I35" s="95"/>
      <c r="J35" s="89">
        <v>0</v>
      </c>
      <c r="K35" s="95"/>
      <c r="L35" s="89">
        <v>0</v>
      </c>
      <c r="M35" s="95"/>
      <c r="N35" s="89">
        <v>0</v>
      </c>
      <c r="O35" s="12"/>
      <c r="P35" s="111" t="s">
        <v>29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spans="1:252">
      <c r="A36" s="90" t="s">
        <v>43</v>
      </c>
      <c r="B36" s="87">
        <f>SUM(D36+F36+H36+J36+L36+N36)</f>
        <v>2415000</v>
      </c>
      <c r="C36" s="90"/>
      <c r="D36" s="87">
        <v>2415000</v>
      </c>
      <c r="E36" s="90"/>
      <c r="F36" s="89">
        <v>0</v>
      </c>
      <c r="G36" s="95"/>
      <c r="H36" s="89">
        <v>0</v>
      </c>
      <c r="I36" s="95"/>
      <c r="J36" s="89">
        <v>0</v>
      </c>
      <c r="K36" s="95"/>
      <c r="L36" s="89">
        <v>0</v>
      </c>
      <c r="M36" s="95"/>
      <c r="N36" s="89">
        <v>0</v>
      </c>
      <c r="O36" s="12"/>
      <c r="P36" s="2" t="s">
        <v>23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</row>
    <row r="37" spans="1:252">
      <c r="A37" s="187" t="s">
        <v>96</v>
      </c>
      <c r="B37" s="87">
        <f>SUM(D37+F37+H37+J37+L37+N37)</f>
        <v>20869741</v>
      </c>
      <c r="C37" s="90"/>
      <c r="D37" s="87">
        <f>D35+D36</f>
        <v>20869741</v>
      </c>
      <c r="E37" s="90"/>
      <c r="F37" s="89"/>
      <c r="G37" s="95"/>
      <c r="H37" s="89"/>
      <c r="I37" s="95"/>
      <c r="J37" s="89"/>
      <c r="K37" s="95"/>
      <c r="L37" s="89"/>
      <c r="M37" s="95"/>
      <c r="N37" s="89"/>
      <c r="O37" s="12"/>
      <c r="P37" s="2" t="s">
        <v>9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</row>
    <row r="38" spans="1:252">
      <c r="A38" s="98" t="s">
        <v>44</v>
      </c>
      <c r="B38" s="87"/>
      <c r="C38" s="90"/>
      <c r="D38" s="87"/>
      <c r="E38" s="90"/>
      <c r="F38" s="89"/>
      <c r="G38" s="90"/>
      <c r="H38" s="89"/>
      <c r="I38" s="90"/>
      <c r="J38" s="89"/>
      <c r="K38" s="90"/>
      <c r="L38" s="89"/>
      <c r="M38" s="87"/>
      <c r="N38" s="89"/>
      <c r="O38" s="10"/>
      <c r="P38" s="2" t="s">
        <v>22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</row>
    <row r="39" spans="1:252">
      <c r="A39" s="90" t="s">
        <v>45</v>
      </c>
      <c r="B39" s="87">
        <v>14259000</v>
      </c>
      <c r="C39" s="88"/>
      <c r="D39" s="87">
        <f>B39-F39-H39-J39-L39-N39</f>
        <v>12144000</v>
      </c>
      <c r="E39" s="88"/>
      <c r="F39" s="87">
        <v>1827500</v>
      </c>
      <c r="G39" s="88"/>
      <c r="H39" s="87">
        <v>200000</v>
      </c>
      <c r="I39" s="88"/>
      <c r="J39" s="89">
        <v>87500</v>
      </c>
      <c r="K39" s="88"/>
      <c r="L39" s="89">
        <v>0</v>
      </c>
      <c r="M39" s="88"/>
      <c r="N39" s="89">
        <v>0</v>
      </c>
      <c r="O39" s="10"/>
      <c r="P39" s="2" t="s">
        <v>93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</row>
    <row r="40" spans="1:252">
      <c r="A40" s="90" t="s">
        <v>46</v>
      </c>
      <c r="B40" s="87">
        <f>SUM(D40+F40+H40+J40+L40+N40)</f>
        <v>0</v>
      </c>
      <c r="C40" s="87"/>
      <c r="D40" s="87">
        <f>D7</f>
        <v>0</v>
      </c>
      <c r="E40" s="88"/>
      <c r="F40" s="87">
        <v>0</v>
      </c>
      <c r="G40" s="88"/>
      <c r="H40" s="89">
        <v>0</v>
      </c>
      <c r="I40" s="88"/>
      <c r="J40" s="89">
        <v>0</v>
      </c>
      <c r="K40" s="88"/>
      <c r="L40" s="87">
        <v>0</v>
      </c>
      <c r="M40" s="90"/>
      <c r="N40" s="87">
        <v>0</v>
      </c>
      <c r="O40" s="10"/>
      <c r="Q40" s="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</row>
    <row r="41" spans="1:252">
      <c r="A41" s="98" t="s">
        <v>97</v>
      </c>
      <c r="B41" s="87">
        <f>SUM(D41+F41+H41+J41+L41+N41)</f>
        <v>14259000</v>
      </c>
      <c r="C41" s="88"/>
      <c r="D41" s="87">
        <f>D39+D40</f>
        <v>12144000</v>
      </c>
      <c r="E41" s="90"/>
      <c r="F41" s="87">
        <f>SUM(F39:F40)</f>
        <v>1827500</v>
      </c>
      <c r="G41" s="91"/>
      <c r="H41" s="87">
        <f>SUM(H39:H40)</f>
        <v>200000</v>
      </c>
      <c r="I41" s="90"/>
      <c r="J41" s="87">
        <f>SUM(J39:J40)</f>
        <v>87500</v>
      </c>
      <c r="K41" s="90"/>
      <c r="L41" s="87">
        <f>SUM(L39:L40)</f>
        <v>0</v>
      </c>
      <c r="M41" s="90"/>
      <c r="N41" s="87">
        <f>SUM(N39:N40)</f>
        <v>0</v>
      </c>
      <c r="O41" s="10"/>
      <c r="P41" s="21" t="s">
        <v>83</v>
      </c>
      <c r="Q41" s="2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</row>
    <row r="42" spans="1:252">
      <c r="A42" s="90" t="s">
        <v>48</v>
      </c>
      <c r="B42" s="87">
        <f>SUM(D42+F42+H42+J42+L42+N42)</f>
        <v>0</v>
      </c>
      <c r="C42" s="90"/>
      <c r="D42" s="87">
        <v>0</v>
      </c>
      <c r="E42" s="90"/>
      <c r="F42" s="87">
        <v>0</v>
      </c>
      <c r="G42" s="90"/>
      <c r="H42" s="87">
        <v>0</v>
      </c>
      <c r="I42" s="90"/>
      <c r="J42" s="87">
        <v>0</v>
      </c>
      <c r="K42" s="90"/>
      <c r="L42" s="87">
        <v>0</v>
      </c>
      <c r="M42" s="90"/>
      <c r="N42" s="87">
        <v>0</v>
      </c>
      <c r="O42" s="10"/>
      <c r="P42" s="64" t="s">
        <v>54</v>
      </c>
      <c r="Q42" s="2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</row>
    <row r="43" spans="1:252" ht="15.75" thickBot="1">
      <c r="A43" s="98" t="s">
        <v>55</v>
      </c>
      <c r="B43" s="58">
        <f>SUM(B37+B41+B42)</f>
        <v>35128741</v>
      </c>
      <c r="C43" s="90"/>
      <c r="D43" s="58">
        <f>SUM(D37+D41+D42)</f>
        <v>33013741</v>
      </c>
      <c r="E43" s="95"/>
      <c r="F43" s="58">
        <f>SUM(F35+F41+F42)</f>
        <v>1827500</v>
      </c>
      <c r="G43" s="95"/>
      <c r="H43" s="58">
        <f>SUM(H35+H41+H42)</f>
        <v>200000</v>
      </c>
      <c r="I43" s="95"/>
      <c r="J43" s="58">
        <f>SUM(J35+J41+J42)</f>
        <v>87500</v>
      </c>
      <c r="K43" s="95"/>
      <c r="L43" s="58">
        <f>SUM(L35+L41+L42)</f>
        <v>0</v>
      </c>
      <c r="M43" s="90"/>
      <c r="N43" s="58">
        <f>SUM(N35+N41+N42)</f>
        <v>0</v>
      </c>
      <c r="O43" s="2"/>
      <c r="P43" s="21" t="s">
        <v>28</v>
      </c>
      <c r="Q43" s="2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</row>
    <row r="44" spans="1:252" ht="15.75" thickTop="1">
      <c r="A44" s="90"/>
      <c r="B44" s="90"/>
      <c r="C44" s="90"/>
      <c r="D44" s="102"/>
      <c r="E44" s="95"/>
      <c r="F44" s="57"/>
      <c r="G44" s="95"/>
      <c r="H44" s="57"/>
      <c r="I44" s="95"/>
      <c r="J44" s="57"/>
      <c r="K44" s="95"/>
      <c r="L44" s="57"/>
      <c r="M44" s="90"/>
      <c r="N44" s="57"/>
      <c r="O44" s="2"/>
      <c r="P44" s="21" t="s">
        <v>41</v>
      </c>
      <c r="Q44" s="21"/>
    </row>
    <row r="45" spans="1:252" ht="15.75" thickBot="1">
      <c r="A45" s="98" t="s">
        <v>71</v>
      </c>
      <c r="B45" s="90"/>
      <c r="C45" s="90"/>
      <c r="D45" s="185">
        <v>43430000</v>
      </c>
      <c r="E45" s="95"/>
      <c r="F45" s="57"/>
      <c r="G45" s="95"/>
      <c r="H45" s="57"/>
      <c r="I45" s="95"/>
      <c r="J45" s="57"/>
      <c r="K45" s="95"/>
      <c r="L45" s="57"/>
      <c r="M45" s="90"/>
      <c r="N45" s="57"/>
      <c r="O45" s="21"/>
      <c r="P45" s="21" t="s">
        <v>32</v>
      </c>
      <c r="Q45" s="21"/>
    </row>
    <row r="46" spans="1:252" ht="15.75" thickTop="1">
      <c r="A46" s="90"/>
      <c r="B46" s="90"/>
      <c r="C46" s="90"/>
      <c r="D46"/>
      <c r="E46" s="95"/>
      <c r="F46" s="57"/>
      <c r="G46" s="95"/>
      <c r="H46" s="57"/>
      <c r="I46" s="95"/>
      <c r="J46" s="57"/>
      <c r="K46" s="95"/>
      <c r="L46" s="57"/>
      <c r="M46" s="90"/>
      <c r="N46" s="57"/>
      <c r="O46" s="21"/>
      <c r="P46" s="112" t="s">
        <v>42</v>
      </c>
      <c r="Q46" s="21"/>
    </row>
    <row r="47" spans="1:252" ht="15.75" thickBot="1">
      <c r="A47" s="141" t="s">
        <v>58</v>
      </c>
      <c r="B47" s="90"/>
      <c r="C47" s="90"/>
      <c r="D47" s="73">
        <f>D43/D45</f>
        <v>0.76015982040064467</v>
      </c>
      <c r="E47" s="109"/>
      <c r="F47" s="90"/>
      <c r="G47" s="90"/>
      <c r="H47" s="90"/>
      <c r="I47" s="90"/>
      <c r="J47" s="90"/>
      <c r="K47" s="90"/>
      <c r="L47" s="90"/>
      <c r="M47" s="90"/>
      <c r="N47" s="90"/>
      <c r="O47" s="21"/>
      <c r="P47" s="21" t="s">
        <v>33</v>
      </c>
      <c r="Q47" s="21"/>
    </row>
    <row r="48" spans="1:252" ht="16.5" thickTop="1" thickBot="1">
      <c r="A48" s="109"/>
      <c r="B48" s="109"/>
      <c r="C48" s="109"/>
      <c r="D48" s="109"/>
      <c r="E48" s="109"/>
      <c r="F48" s="105"/>
      <c r="G48" s="106"/>
      <c r="H48" s="106"/>
      <c r="I48" s="106"/>
      <c r="J48" s="106"/>
      <c r="K48" s="106"/>
      <c r="L48" s="106"/>
      <c r="M48" s="106"/>
      <c r="N48" s="106"/>
      <c r="O48" s="21"/>
      <c r="P48" s="21" t="s">
        <v>52</v>
      </c>
    </row>
    <row r="49" spans="1:18" ht="15.75" thickTop="1">
      <c r="A49" s="162"/>
      <c r="B49" s="163"/>
      <c r="C49" s="163"/>
      <c r="D49" s="164"/>
      <c r="E49" s="165"/>
      <c r="F49" s="219" t="s">
        <v>66</v>
      </c>
      <c r="G49" s="220"/>
      <c r="H49" s="220"/>
      <c r="I49" s="220"/>
      <c r="J49" s="220"/>
      <c r="K49" s="220"/>
      <c r="L49" s="220"/>
      <c r="M49" s="220"/>
      <c r="N49" s="220"/>
      <c r="O49" s="21"/>
      <c r="P49" s="21" t="s">
        <v>53</v>
      </c>
    </row>
    <row r="50" spans="1:18">
      <c r="A50" s="134" t="s">
        <v>49</v>
      </c>
      <c r="B50" s="119"/>
      <c r="C50" s="121"/>
      <c r="D50" s="119"/>
      <c r="E50" s="122"/>
      <c r="F50" s="94" t="s">
        <v>64</v>
      </c>
      <c r="G50" s="90"/>
      <c r="H50" s="90"/>
      <c r="I50" s="90"/>
      <c r="J50" s="90"/>
      <c r="K50" s="90"/>
      <c r="L50" s="90"/>
      <c r="M50" s="90"/>
      <c r="N50" s="90"/>
      <c r="O50" s="21"/>
      <c r="P50" s="21" t="s">
        <v>63</v>
      </c>
    </row>
    <row r="51" spans="1:18" ht="15.75" thickBot="1">
      <c r="A51" s="119" t="s">
        <v>50</v>
      </c>
      <c r="B51" s="114">
        <f>B39</f>
        <v>14259000</v>
      </c>
      <c r="C51" s="121"/>
      <c r="D51" s="115" t="s">
        <v>67</v>
      </c>
      <c r="E51" s="122"/>
      <c r="F51" s="93" t="s">
        <v>24</v>
      </c>
      <c r="G51" s="90"/>
      <c r="H51" s="90"/>
      <c r="I51" s="90"/>
      <c r="J51" s="90"/>
      <c r="K51" s="90"/>
      <c r="L51" s="90"/>
      <c r="M51" s="90"/>
      <c r="N51" s="90"/>
      <c r="P51" s="21" t="s">
        <v>34</v>
      </c>
    </row>
    <row r="52" spans="1:18" ht="15.75" thickTop="1">
      <c r="A52" s="119" t="s">
        <v>10</v>
      </c>
      <c r="B52" s="123"/>
      <c r="C52" s="124"/>
      <c r="D52" s="125">
        <f>B51/32780333</f>
        <v>0.43498642921046593</v>
      </c>
      <c r="E52" s="126"/>
      <c r="F52" s="93" t="s">
        <v>25</v>
      </c>
      <c r="G52" s="90"/>
      <c r="H52" s="90"/>
      <c r="I52" s="90"/>
      <c r="J52" s="90"/>
      <c r="K52" s="90"/>
      <c r="L52" s="90"/>
      <c r="M52" s="90"/>
      <c r="N52" s="90"/>
      <c r="P52" s="21" t="s">
        <v>30</v>
      </c>
    </row>
    <row r="53" spans="1:18">
      <c r="A53" s="119" t="s">
        <v>51</v>
      </c>
      <c r="B53" s="124"/>
      <c r="C53" s="124"/>
      <c r="D53" s="125">
        <f>(+B51+B42)/32780333</f>
        <v>0.43498642921046593</v>
      </c>
      <c r="E53" s="127"/>
      <c r="F53" s="93" t="s">
        <v>73</v>
      </c>
      <c r="G53" s="90"/>
      <c r="H53" s="90"/>
      <c r="I53" s="90"/>
      <c r="J53" s="90"/>
      <c r="K53" s="90"/>
      <c r="L53" s="90"/>
      <c r="M53" s="90"/>
      <c r="N53" s="90"/>
      <c r="P53" s="21" t="s">
        <v>82</v>
      </c>
      <c r="R53" s="21"/>
    </row>
    <row r="54" spans="1:18">
      <c r="A54" s="134" t="s">
        <v>70</v>
      </c>
      <c r="B54" s="119"/>
      <c r="C54" s="119"/>
      <c r="D54" s="128">
        <v>0.5</v>
      </c>
      <c r="E54" s="127"/>
      <c r="F54" s="94" t="s">
        <v>65</v>
      </c>
      <c r="G54" s="90"/>
      <c r="H54" s="90"/>
      <c r="I54" s="90"/>
      <c r="J54" s="90"/>
      <c r="K54" s="90"/>
      <c r="L54" s="90"/>
      <c r="M54" s="90"/>
      <c r="N54" s="90"/>
      <c r="P54" s="108"/>
      <c r="R54" s="21"/>
    </row>
    <row r="55" spans="1:18">
      <c r="A55" s="134"/>
      <c r="B55" s="119"/>
      <c r="C55" s="119"/>
      <c r="D55" s="125"/>
      <c r="E55" s="127"/>
      <c r="F55" s="93" t="s">
        <v>84</v>
      </c>
      <c r="G55" s="90"/>
      <c r="H55" s="90"/>
      <c r="I55" s="90"/>
      <c r="J55" s="90"/>
      <c r="K55" s="90"/>
      <c r="L55" s="90"/>
      <c r="M55" s="90"/>
      <c r="N55" s="90"/>
      <c r="R55" s="21"/>
    </row>
    <row r="56" spans="1:18">
      <c r="A56" s="119"/>
      <c r="B56" s="119"/>
      <c r="C56" s="119"/>
      <c r="D56" s="124"/>
      <c r="E56" s="127"/>
      <c r="F56" s="94" t="s">
        <v>12</v>
      </c>
      <c r="G56" s="90"/>
      <c r="H56" s="90"/>
      <c r="I56" s="90"/>
      <c r="J56" s="90"/>
      <c r="K56" s="90"/>
      <c r="L56" s="90"/>
      <c r="M56" s="90"/>
      <c r="N56" s="90"/>
      <c r="R56" s="21"/>
    </row>
    <row r="57" spans="1:18" ht="15.75">
      <c r="A57" s="142" t="s">
        <v>14</v>
      </c>
      <c r="B57" s="129"/>
      <c r="C57" s="129"/>
      <c r="D57" s="130"/>
      <c r="E57" s="131"/>
      <c r="F57" s="93" t="s">
        <v>13</v>
      </c>
      <c r="G57" s="90"/>
      <c r="H57" s="90"/>
      <c r="I57" s="90"/>
      <c r="J57" s="90"/>
      <c r="K57" s="90"/>
      <c r="L57" s="90"/>
      <c r="M57" s="90"/>
      <c r="N57" s="90"/>
      <c r="R57" s="21"/>
    </row>
    <row r="58" spans="1:18">
      <c r="A58" s="134" t="s">
        <v>16</v>
      </c>
      <c r="B58" s="124"/>
      <c r="C58" s="124"/>
      <c r="D58" s="132"/>
      <c r="E58" s="133"/>
      <c r="F58" s="93" t="s">
        <v>15</v>
      </c>
      <c r="G58" s="90"/>
      <c r="H58" s="90"/>
      <c r="I58" s="90"/>
      <c r="J58" s="90"/>
      <c r="K58" s="90"/>
      <c r="L58" s="90"/>
      <c r="M58" s="90"/>
      <c r="N58" s="90"/>
      <c r="R58" s="21"/>
    </row>
    <row r="59" spans="1:18">
      <c r="A59" s="119" t="s">
        <v>59</v>
      </c>
      <c r="B59" s="119"/>
      <c r="C59" s="134"/>
      <c r="D59" s="135">
        <v>6.7299999999999999E-2</v>
      </c>
      <c r="E59" s="120"/>
      <c r="F59" s="93" t="s">
        <v>17</v>
      </c>
      <c r="G59" s="90"/>
      <c r="H59" s="90"/>
      <c r="I59" s="90"/>
      <c r="J59" s="90"/>
      <c r="K59" s="90"/>
      <c r="L59" s="90"/>
      <c r="M59" s="90"/>
      <c r="N59" s="90"/>
      <c r="R59" s="21"/>
    </row>
    <row r="60" spans="1:18">
      <c r="A60" s="119" t="s">
        <v>60</v>
      </c>
      <c r="B60" s="119"/>
      <c r="C60" s="134"/>
      <c r="D60" s="135">
        <v>3.5200000000000002E-2</v>
      </c>
      <c r="E60" s="120"/>
      <c r="F60" s="93" t="s">
        <v>18</v>
      </c>
      <c r="G60" s="90"/>
      <c r="H60" s="90"/>
      <c r="I60" s="90"/>
      <c r="J60" s="90"/>
      <c r="K60" s="90"/>
      <c r="L60" s="90"/>
      <c r="M60" s="90"/>
      <c r="N60" s="90"/>
      <c r="R60" s="21"/>
    </row>
    <row r="61" spans="1:18" ht="15.75" thickBot="1">
      <c r="A61" s="134" t="s">
        <v>61</v>
      </c>
      <c r="B61" s="119"/>
      <c r="C61" s="119"/>
      <c r="D61" s="116">
        <f>SUM(D59:D60)</f>
        <v>0.10250000000000001</v>
      </c>
      <c r="E61" s="120"/>
      <c r="F61" s="93" t="s">
        <v>19</v>
      </c>
      <c r="G61" s="90"/>
      <c r="H61" s="90"/>
      <c r="I61" s="90"/>
      <c r="J61" s="90"/>
      <c r="K61" s="90"/>
      <c r="L61" s="90"/>
      <c r="M61" s="90"/>
      <c r="N61" s="90"/>
      <c r="R61" s="21"/>
    </row>
    <row r="62" spans="1:18" ht="15.75" thickTop="1">
      <c r="A62" s="119"/>
      <c r="B62" s="119"/>
      <c r="C62" s="119"/>
      <c r="D62" s="117"/>
      <c r="E62" s="120"/>
      <c r="F62" s="93" t="s">
        <v>20</v>
      </c>
      <c r="G62" s="90"/>
      <c r="H62" s="90"/>
      <c r="I62" s="90"/>
      <c r="J62" s="87"/>
      <c r="K62" s="90"/>
      <c r="L62" s="90"/>
      <c r="M62" s="90"/>
      <c r="N62" s="90"/>
    </row>
    <row r="63" spans="1:18" ht="15.75" thickBot="1">
      <c r="A63" s="134" t="s">
        <v>62</v>
      </c>
      <c r="B63" s="119"/>
      <c r="C63" s="121"/>
      <c r="D63" s="118">
        <v>5.7000000000000002E-2</v>
      </c>
      <c r="E63" s="120"/>
      <c r="F63" s="93" t="s">
        <v>21</v>
      </c>
      <c r="G63" s="90"/>
      <c r="H63" s="90"/>
      <c r="I63" s="90"/>
      <c r="J63" s="136"/>
      <c r="K63" s="90"/>
      <c r="L63" s="90"/>
      <c r="M63" s="90"/>
      <c r="N63" s="90"/>
    </row>
    <row r="64" spans="1:18" ht="15.75" thickTop="1">
      <c r="A64" s="129"/>
      <c r="B64" s="143"/>
      <c r="C64" s="144"/>
      <c r="D64" s="145"/>
      <c r="E64" s="120"/>
      <c r="F64" s="93" t="s">
        <v>27</v>
      </c>
      <c r="G64" s="90"/>
      <c r="H64" s="90"/>
      <c r="I64" s="90"/>
      <c r="J64" s="136"/>
      <c r="K64" s="90"/>
      <c r="L64" s="90"/>
      <c r="M64" s="90"/>
      <c r="N64" s="90"/>
    </row>
    <row r="65" spans="1:14" ht="15.75" thickBot="1">
      <c r="A65" s="166"/>
      <c r="B65" s="166"/>
      <c r="C65" s="166"/>
      <c r="D65" s="166"/>
      <c r="E65" s="107"/>
      <c r="F65" s="137"/>
      <c r="G65" s="97"/>
      <c r="H65" s="97"/>
      <c r="I65" s="97"/>
      <c r="J65" s="138"/>
      <c r="K65" s="97"/>
      <c r="L65" s="97"/>
      <c r="M65" s="97"/>
      <c r="N65" s="97"/>
    </row>
    <row r="66" spans="1:14" ht="15.75" thickTop="1">
      <c r="A66" s="46"/>
      <c r="B66" s="46"/>
      <c r="C66" s="46"/>
      <c r="D66" s="46"/>
      <c r="E66" s="12"/>
      <c r="F66" s="21"/>
      <c r="G66" s="21"/>
      <c r="H66" s="21"/>
      <c r="I66" s="21"/>
      <c r="J66" s="21"/>
      <c r="K66" s="21"/>
      <c r="L66" s="21"/>
      <c r="M66" s="21"/>
      <c r="N66" s="21"/>
    </row>
    <row r="67" spans="1:14">
      <c r="A67" s="62" t="s">
        <v>81</v>
      </c>
      <c r="E67" s="43"/>
      <c r="G67" s="21"/>
      <c r="H67" s="21"/>
      <c r="I67" s="21"/>
      <c r="J67" s="21"/>
      <c r="K67" s="21"/>
      <c r="L67" s="21"/>
      <c r="M67" s="21"/>
      <c r="N67" s="2"/>
    </row>
    <row r="68" spans="1:14">
      <c r="E68" s="113"/>
      <c r="F68" s="21"/>
      <c r="G68" s="46"/>
      <c r="H68" s="46"/>
      <c r="I68" s="46"/>
    </row>
    <row r="69" spans="1:14">
      <c r="E69" s="46"/>
    </row>
  </sheetData>
  <mergeCells count="5">
    <mergeCell ref="L1:N1"/>
    <mergeCell ref="A3:A4"/>
    <mergeCell ref="B3:N3"/>
    <mergeCell ref="B32:N32"/>
    <mergeCell ref="F49:N49"/>
  </mergeCells>
  <pageMargins left="0.75" right="0.5" top="0.5" bottom="0.5" header="0.5" footer="0.5"/>
  <pageSetup scale="50" orientation="landscape" r:id="rId1"/>
  <headerFooter alignWithMargins="0">
    <oddFooter>&amp;L&amp;Z&amp;F&amp;RReport Run &amp;D</oddFooter>
  </headerFooter>
  <rowBreaks count="1" manualBreakCount="1">
    <brk id="52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70"/>
  <sheetViews>
    <sheetView showOutlineSymbols="0" zoomScale="87" zoomScaleNormal="87" workbookViewId="0">
      <selection activeCell="G38" sqref="G38"/>
    </sheetView>
  </sheetViews>
  <sheetFormatPr defaultColWidth="8.77734375" defaultRowHeight="15"/>
  <cols>
    <col min="1" max="1" width="54.5546875" style="108" customWidth="1"/>
    <col min="2" max="2" width="12.77734375" style="108" customWidth="1"/>
    <col min="3" max="3" width="3.77734375" style="108" customWidth="1"/>
    <col min="4" max="4" width="12.77734375" style="108" customWidth="1"/>
    <col min="5" max="5" width="3.88671875" style="108" customWidth="1"/>
    <col min="6" max="6" width="12.77734375" style="108" customWidth="1"/>
    <col min="7" max="7" width="3.77734375" style="108" customWidth="1"/>
    <col min="8" max="8" width="12.77734375" style="108" customWidth="1"/>
    <col min="9" max="9" width="3.77734375" style="108" customWidth="1"/>
    <col min="10" max="10" width="12.77734375" style="108" customWidth="1"/>
    <col min="11" max="11" width="3.77734375" style="108" customWidth="1"/>
    <col min="12" max="12" width="12.77734375" style="108" customWidth="1"/>
    <col min="13" max="13" width="3.77734375" style="108" customWidth="1"/>
    <col min="14" max="14" width="12.77734375" style="108" customWidth="1"/>
    <col min="15" max="15" width="8.77734375" style="108" customWidth="1"/>
    <col min="16" max="16" width="10.21875" style="62" bestFit="1" customWidth="1"/>
    <col min="17" max="16384" width="8.77734375" style="108"/>
  </cols>
  <sheetData>
    <row r="1" spans="1:252" ht="58.5" customHeight="1" thickBot="1">
      <c r="A1" s="155" t="s">
        <v>80</v>
      </c>
      <c r="B1" s="156"/>
      <c r="C1" s="156"/>
      <c r="D1" s="156"/>
      <c r="E1" s="157" t="s">
        <v>1</v>
      </c>
      <c r="F1" s="156"/>
      <c r="G1" s="156"/>
      <c r="H1" s="156"/>
      <c r="I1" s="156"/>
      <c r="J1" s="156"/>
      <c r="K1" s="156"/>
      <c r="L1" s="224">
        <v>41882</v>
      </c>
      <c r="M1" s="224"/>
      <c r="N1" s="224"/>
    </row>
    <row r="2" spans="1:252" ht="24" customHeight="1" thickTop="1">
      <c r="A2" s="147"/>
      <c r="B2" s="146"/>
      <c r="C2" s="146"/>
      <c r="D2" s="146"/>
      <c r="E2" s="148"/>
      <c r="F2" s="148"/>
      <c r="G2" s="148"/>
      <c r="H2" s="148"/>
      <c r="I2" s="146"/>
      <c r="J2" s="148"/>
      <c r="K2" s="148"/>
      <c r="L2" s="148"/>
      <c r="M2" s="148"/>
      <c r="N2" s="149"/>
    </row>
    <row r="3" spans="1:252" s="153" customFormat="1" ht="15.75">
      <c r="A3" s="221" t="s">
        <v>4</v>
      </c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151"/>
      <c r="P3" s="152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</row>
    <row r="4" spans="1:252" ht="16.149999999999999" customHeight="1">
      <c r="A4" s="221"/>
      <c r="B4" s="78" t="s">
        <v>3</v>
      </c>
      <c r="C4" s="79"/>
      <c r="D4" s="78">
        <v>2014</v>
      </c>
      <c r="E4" s="80"/>
      <c r="F4" s="78">
        <v>2015</v>
      </c>
      <c r="G4" s="80"/>
      <c r="H4" s="78">
        <v>2016</v>
      </c>
      <c r="I4" s="81"/>
      <c r="J4" s="78">
        <v>2017</v>
      </c>
      <c r="K4" s="81"/>
      <c r="L4" s="78">
        <v>2018</v>
      </c>
      <c r="M4" s="81"/>
      <c r="N4" s="78">
        <v>2019</v>
      </c>
      <c r="O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 ht="15.75">
      <c r="A5" s="16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252" ht="16.149999999999999" customHeight="1">
      <c r="A6" s="90" t="s">
        <v>37</v>
      </c>
      <c r="B6" s="89">
        <f>SUM(D6+F6+H6+J6+L6+N6)</f>
        <v>24938900</v>
      </c>
      <c r="C6" s="88"/>
      <c r="D6" s="87">
        <v>24938900</v>
      </c>
      <c r="E6" s="87"/>
      <c r="F6" s="89">
        <v>0</v>
      </c>
      <c r="G6" s="90"/>
      <c r="H6" s="89">
        <v>0</v>
      </c>
      <c r="I6" s="90"/>
      <c r="J6" s="89">
        <v>0</v>
      </c>
      <c r="K6" s="90"/>
      <c r="L6" s="89">
        <v>0</v>
      </c>
      <c r="M6" s="87"/>
      <c r="N6" s="89">
        <v>0</v>
      </c>
      <c r="O6" s="10"/>
      <c r="P6" s="182" t="s">
        <v>95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spans="1:252" ht="16.149999999999999" customHeight="1">
      <c r="A7" s="90" t="s">
        <v>39</v>
      </c>
      <c r="B7" s="89">
        <f>SUM(D7+F7+H7+J7+L7+N7)</f>
        <v>0</v>
      </c>
      <c r="C7" s="90"/>
      <c r="D7" s="87">
        <v>0</v>
      </c>
      <c r="E7" s="87"/>
      <c r="F7" s="89">
        <v>0</v>
      </c>
      <c r="G7" s="90"/>
      <c r="H7" s="89">
        <v>0</v>
      </c>
      <c r="I7" s="90"/>
      <c r="J7" s="89">
        <v>0</v>
      </c>
      <c r="K7" s="90"/>
      <c r="L7" s="89">
        <v>0</v>
      </c>
      <c r="M7" s="87"/>
      <c r="N7" s="89">
        <v>0</v>
      </c>
      <c r="O7" s="10"/>
      <c r="P7" s="110" t="s">
        <v>5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ht="16.149999999999999" customHeight="1">
      <c r="A8" s="90" t="s">
        <v>35</v>
      </c>
      <c r="B8" s="89">
        <f>SUM(D8+F8+H8+J8+L8+N8)</f>
        <v>1700000</v>
      </c>
      <c r="C8" s="90"/>
      <c r="D8" s="87">
        <v>200000</v>
      </c>
      <c r="E8" s="109"/>
      <c r="F8" s="87">
        <v>1500000</v>
      </c>
      <c r="G8" s="90"/>
      <c r="H8" s="87">
        <v>0</v>
      </c>
      <c r="I8" s="90"/>
      <c r="J8" s="87">
        <v>0</v>
      </c>
      <c r="K8" s="90"/>
      <c r="L8" s="87">
        <v>0</v>
      </c>
      <c r="M8" s="90"/>
      <c r="N8" s="87">
        <v>0</v>
      </c>
      <c r="O8" s="10"/>
      <c r="P8" s="2" t="s">
        <v>6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spans="1:252" ht="16.149999999999999" customHeight="1">
      <c r="A9" s="90" t="s">
        <v>100</v>
      </c>
      <c r="B9" s="89">
        <f>SUM(D9+F9+H9+J9+L9+N9)</f>
        <v>1000000</v>
      </c>
      <c r="C9" s="90"/>
      <c r="D9" s="87">
        <v>0</v>
      </c>
      <c r="E9" s="109"/>
      <c r="F9" s="87">
        <v>1000000</v>
      </c>
      <c r="G9" s="90"/>
      <c r="H9" s="87">
        <v>0</v>
      </c>
      <c r="I9" s="90"/>
      <c r="J9" s="87">
        <v>0</v>
      </c>
      <c r="K9" s="90"/>
      <c r="L9" s="87">
        <v>0</v>
      </c>
      <c r="M9" s="90"/>
      <c r="N9" s="87">
        <v>0</v>
      </c>
      <c r="O9" s="10"/>
      <c r="P9" s="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pans="1:252" ht="16.149999999999999" customHeight="1" thickBot="1">
      <c r="A10" s="98" t="s">
        <v>68</v>
      </c>
      <c r="B10" s="14">
        <f>SUM(B6:B9)</f>
        <v>27638900</v>
      </c>
      <c r="C10" s="90"/>
      <c r="D10" s="14">
        <f>SUM(D6:D9)</f>
        <v>25138900</v>
      </c>
      <c r="E10" s="95"/>
      <c r="F10" s="14">
        <f>SUM(F6:F9)</f>
        <v>2500000</v>
      </c>
      <c r="G10" s="95"/>
      <c r="H10" s="14">
        <f>SUM(H6:H9)</f>
        <v>0</v>
      </c>
      <c r="I10" s="95"/>
      <c r="J10" s="14">
        <f>SUM(J6:J9)</f>
        <v>0</v>
      </c>
      <c r="K10" s="95"/>
      <c r="L10" s="14">
        <f>SUM(L6:L9)</f>
        <v>0</v>
      </c>
      <c r="M10" s="90"/>
      <c r="N10" s="14">
        <f>SUM(N6:N9)</f>
        <v>0</v>
      </c>
      <c r="O10" s="10"/>
      <c r="P10" s="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spans="1:252" ht="16.149999999999999" customHeight="1" thickTop="1">
      <c r="A11" s="98"/>
      <c r="B11" s="57"/>
      <c r="C11" s="90"/>
      <c r="D11" s="57"/>
      <c r="E11" s="95"/>
      <c r="F11" s="87"/>
      <c r="G11" s="95"/>
      <c r="H11" s="87"/>
      <c r="I11" s="95"/>
      <c r="J11" s="87"/>
      <c r="K11" s="95"/>
      <c r="L11" s="87"/>
      <c r="M11" s="90"/>
      <c r="N11" s="87"/>
      <c r="O11" s="10"/>
      <c r="P11" s="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>
      <c r="A12" s="141" t="s">
        <v>86</v>
      </c>
      <c r="C12" s="90"/>
      <c r="D12" s="77">
        <v>32830000</v>
      </c>
      <c r="E12" s="95"/>
      <c r="F12" s="87"/>
      <c r="G12" s="95"/>
      <c r="H12" s="87"/>
      <c r="I12" s="95"/>
      <c r="J12" s="87"/>
      <c r="K12" s="95"/>
      <c r="L12" s="87"/>
      <c r="M12" s="90"/>
      <c r="N12" s="87"/>
      <c r="O12" s="12"/>
      <c r="P12" s="2" t="s">
        <v>26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spans="1:252">
      <c r="A13" s="90"/>
      <c r="B13" s="89"/>
      <c r="C13" s="90"/>
      <c r="D13" s="57"/>
      <c r="E13" s="95"/>
      <c r="F13" s="90"/>
      <c r="G13" s="87"/>
      <c r="H13" s="90"/>
      <c r="I13" s="90"/>
      <c r="J13" s="90"/>
      <c r="K13" s="90"/>
      <c r="L13" s="90"/>
      <c r="M13" s="90"/>
      <c r="N13" s="90"/>
      <c r="O13" s="12"/>
      <c r="P13" s="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ht="16.149999999999999" customHeight="1">
      <c r="A14" s="170" t="s">
        <v>87</v>
      </c>
      <c r="B14" s="90"/>
      <c r="C14" s="90"/>
      <c r="D14" s="109"/>
      <c r="E14" s="90"/>
      <c r="F14" s="90"/>
      <c r="G14" s="91"/>
      <c r="H14" s="90"/>
      <c r="I14" s="90"/>
      <c r="J14" s="90"/>
      <c r="K14" s="90"/>
      <c r="L14" s="90"/>
      <c r="M14" s="90"/>
      <c r="N14" s="90"/>
      <c r="O14" s="10"/>
      <c r="P14" s="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ht="16.149999999999999" customHeight="1">
      <c r="A15" s="90" t="s">
        <v>38</v>
      </c>
      <c r="B15" s="89">
        <f>SUM(D15+F15+H15+J15+L15+N15)</f>
        <v>2415000</v>
      </c>
      <c r="C15" s="88"/>
      <c r="D15" s="87">
        <v>2415000</v>
      </c>
      <c r="E15" s="87"/>
      <c r="F15" s="89">
        <v>0</v>
      </c>
      <c r="G15" s="90"/>
      <c r="H15" s="89">
        <v>0</v>
      </c>
      <c r="I15" s="90"/>
      <c r="J15" s="89">
        <v>0</v>
      </c>
      <c r="K15" s="90"/>
      <c r="L15" s="89">
        <v>0</v>
      </c>
      <c r="M15" s="87"/>
      <c r="N15" s="89">
        <v>0</v>
      </c>
      <c r="O15" s="10"/>
      <c r="P15" s="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1:252" ht="16.149999999999999" customHeight="1">
      <c r="A16" s="90" t="s">
        <v>40</v>
      </c>
      <c r="B16" s="89">
        <f>SUM(D16+F16+H16+J16+L16+N16)</f>
        <v>0</v>
      </c>
      <c r="C16" s="90"/>
      <c r="D16" s="87">
        <v>0</v>
      </c>
      <c r="E16" s="87"/>
      <c r="F16" s="89">
        <v>0</v>
      </c>
      <c r="G16" s="90"/>
      <c r="H16" s="89">
        <v>0</v>
      </c>
      <c r="I16" s="90"/>
      <c r="J16" s="89">
        <v>0</v>
      </c>
      <c r="K16" s="90"/>
      <c r="L16" s="89">
        <v>0</v>
      </c>
      <c r="M16" s="87"/>
      <c r="N16" s="89">
        <v>0</v>
      </c>
      <c r="O16" s="10"/>
      <c r="P16" s="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1:252" ht="16.149999999999999" customHeight="1" thickBot="1">
      <c r="A17" s="98" t="s">
        <v>77</v>
      </c>
      <c r="B17" s="14">
        <f>B15+B16</f>
        <v>2415000</v>
      </c>
      <c r="C17" s="90"/>
      <c r="D17" s="14">
        <f>D15+D16</f>
        <v>2415000</v>
      </c>
      <c r="E17" s="95"/>
      <c r="F17" s="15">
        <f>SUM(F14:F16)</f>
        <v>0</v>
      </c>
      <c r="G17" s="95"/>
      <c r="H17" s="15">
        <f>SUM(H14:H16)</f>
        <v>0</v>
      </c>
      <c r="I17" s="95"/>
      <c r="J17" s="15">
        <f>SUM(J14:J16)</f>
        <v>0</v>
      </c>
      <c r="K17" s="95"/>
      <c r="L17" s="15">
        <f>SUM(L14:L16)</f>
        <v>0</v>
      </c>
      <c r="M17" s="90"/>
      <c r="N17" s="15">
        <f>SUM(N14:N16)</f>
        <v>0</v>
      </c>
      <c r="O17" s="10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1:252" ht="16.149999999999999" customHeight="1" thickTop="1">
      <c r="A18" s="98" t="s">
        <v>88</v>
      </c>
      <c r="B18" s="57"/>
      <c r="C18" s="90"/>
      <c r="D18" s="77">
        <v>2415000</v>
      </c>
      <c r="E18" s="95"/>
      <c r="F18" s="87"/>
      <c r="G18" s="95"/>
      <c r="H18" s="87"/>
      <c r="I18" s="95"/>
      <c r="J18" s="87"/>
      <c r="K18" s="95"/>
      <c r="L18" s="87"/>
      <c r="M18" s="90"/>
      <c r="N18" s="87"/>
      <c r="O18" s="10"/>
      <c r="P18" s="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1:252" ht="16.149999999999999" customHeight="1">
      <c r="A19" s="98"/>
      <c r="B19" s="57"/>
      <c r="C19" s="90"/>
      <c r="D19" s="77"/>
      <c r="E19" s="95"/>
      <c r="F19" s="87"/>
      <c r="G19" s="95"/>
      <c r="H19" s="87"/>
      <c r="I19" s="95"/>
      <c r="J19" s="87"/>
      <c r="K19" s="95"/>
      <c r="L19" s="87"/>
      <c r="M19" s="90"/>
      <c r="N19" s="87"/>
      <c r="O19" s="10"/>
      <c r="P19" s="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1:252" ht="16.149999999999999" customHeight="1">
      <c r="A20" s="170" t="s">
        <v>89</v>
      </c>
      <c r="B20" s="90"/>
      <c r="C20" s="90"/>
      <c r="D20" s="109"/>
      <c r="E20" s="90"/>
      <c r="F20" s="90"/>
      <c r="G20" s="91"/>
      <c r="H20" s="90"/>
      <c r="I20" s="90"/>
      <c r="J20" s="90"/>
      <c r="K20" s="90"/>
      <c r="L20" s="90"/>
      <c r="M20" s="90"/>
      <c r="N20" s="90"/>
      <c r="O20" s="10"/>
      <c r="P20" s="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1:252" ht="16.149999999999999" customHeight="1">
      <c r="A21" s="90" t="s">
        <v>90</v>
      </c>
      <c r="B21" s="89">
        <f>SUM(D21+F21+H21+J21+L21+N21)</f>
        <v>1050000</v>
      </c>
      <c r="C21" s="88"/>
      <c r="D21" s="87">
        <v>1050000</v>
      </c>
      <c r="E21" s="87"/>
      <c r="F21" s="89">
        <v>0</v>
      </c>
      <c r="G21" s="90"/>
      <c r="H21" s="89">
        <v>0</v>
      </c>
      <c r="I21" s="90"/>
      <c r="J21" s="89">
        <v>0</v>
      </c>
      <c r="K21" s="90"/>
      <c r="L21" s="89">
        <v>0</v>
      </c>
      <c r="M21" s="87"/>
      <c r="N21" s="89">
        <v>0</v>
      </c>
      <c r="O21" s="10"/>
      <c r="P21" s="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1:252" ht="16.149999999999999" customHeight="1">
      <c r="A22" s="90" t="s">
        <v>91</v>
      </c>
      <c r="B22" s="89">
        <f>SUM(D22+F22+H22+J22+L22+N22)</f>
        <v>0</v>
      </c>
      <c r="C22" s="90"/>
      <c r="D22" s="87">
        <v>0</v>
      </c>
      <c r="E22" s="87"/>
      <c r="F22" s="89">
        <v>0</v>
      </c>
      <c r="G22" s="90"/>
      <c r="H22" s="89">
        <v>0</v>
      </c>
      <c r="I22" s="90"/>
      <c r="J22" s="89">
        <v>0</v>
      </c>
      <c r="K22" s="90"/>
      <c r="L22" s="89">
        <v>0</v>
      </c>
      <c r="M22" s="87"/>
      <c r="N22" s="89">
        <v>0</v>
      </c>
      <c r="O22" s="10"/>
      <c r="P22" s="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spans="1:252" ht="16.149999999999999" customHeight="1" thickBot="1">
      <c r="A23" s="98" t="s">
        <v>77</v>
      </c>
      <c r="B23" s="14">
        <f>B21+B22</f>
        <v>1050000</v>
      </c>
      <c r="C23" s="90"/>
      <c r="D23" s="14">
        <f>SUM(D21:D22)</f>
        <v>1050000</v>
      </c>
      <c r="E23" s="95"/>
      <c r="F23" s="15">
        <f>SUM(F20:F22)</f>
        <v>0</v>
      </c>
      <c r="G23" s="95"/>
      <c r="H23" s="15">
        <f>SUM(H20:H22)</f>
        <v>0</v>
      </c>
      <c r="I23" s="95"/>
      <c r="J23" s="15">
        <f>SUM(J20:J22)</f>
        <v>0</v>
      </c>
      <c r="K23" s="95"/>
      <c r="L23" s="15">
        <f>SUM(L20:L22)</f>
        <v>0</v>
      </c>
      <c r="M23" s="90"/>
      <c r="N23" s="15">
        <f>SUM(N20:N22)</f>
        <v>0</v>
      </c>
      <c r="O23" s="10"/>
      <c r="P23" s="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spans="1:252" ht="15.75" thickTop="1">
      <c r="A24" s="98" t="s">
        <v>92</v>
      </c>
      <c r="B24" s="57"/>
      <c r="C24" s="90"/>
      <c r="D24" s="77">
        <v>7840000</v>
      </c>
      <c r="E24" s="95"/>
      <c r="F24" s="87"/>
      <c r="G24" s="95"/>
      <c r="H24" s="87"/>
      <c r="I24" s="95"/>
      <c r="J24" s="87"/>
      <c r="K24" s="95"/>
      <c r="L24" s="87"/>
      <c r="M24" s="90"/>
      <c r="N24" s="87"/>
      <c r="O24" s="12"/>
      <c r="P24" s="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spans="1:252">
      <c r="A25" s="90"/>
      <c r="B25" s="89"/>
      <c r="C25" s="90"/>
      <c r="D25" s="57"/>
      <c r="E25" s="95"/>
      <c r="F25" s="90"/>
      <c r="G25" s="87"/>
      <c r="H25" s="90"/>
      <c r="I25" s="90"/>
      <c r="J25" s="90"/>
      <c r="K25" s="90"/>
      <c r="L25" s="90"/>
      <c r="M25" s="90"/>
      <c r="N25" s="90"/>
      <c r="O25" s="12"/>
      <c r="P25" s="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1:252" ht="16.149999999999999" customHeight="1" thickBot="1">
      <c r="A26" s="98" t="s">
        <v>94</v>
      </c>
      <c r="B26" s="86">
        <f>B10+B17+B23</f>
        <v>31103900</v>
      </c>
      <c r="C26" s="90"/>
      <c r="D26" s="74">
        <f>SUM(D10+D17+D23)</f>
        <v>28603900</v>
      </c>
      <c r="E26" s="95"/>
      <c r="F26" s="87"/>
      <c r="G26" s="96"/>
      <c r="H26" s="90"/>
      <c r="I26" s="90"/>
      <c r="J26" s="90"/>
      <c r="K26" s="90"/>
      <c r="L26" s="90"/>
      <c r="M26" s="90"/>
      <c r="N26" s="90"/>
      <c r="O26" s="10"/>
      <c r="P26" s="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1:252" ht="16.149999999999999" customHeight="1" thickTop="1">
      <c r="A27" s="98"/>
      <c r="B27" s="186"/>
      <c r="C27" s="90"/>
      <c r="D27" s="77"/>
      <c r="E27" s="95"/>
      <c r="F27" s="87"/>
      <c r="G27" s="96"/>
      <c r="H27" s="90"/>
      <c r="I27" s="90"/>
      <c r="J27" s="90"/>
      <c r="K27" s="90"/>
      <c r="L27" s="90"/>
      <c r="M27" s="90"/>
      <c r="N27" s="90"/>
      <c r="O27" s="10"/>
      <c r="P27" s="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spans="1:252" ht="16.149999999999999" customHeight="1">
      <c r="A28" s="98" t="s">
        <v>76</v>
      </c>
      <c r="B28" s="171"/>
      <c r="C28" s="90"/>
      <c r="D28" s="171">
        <v>42430000</v>
      </c>
      <c r="E28" s="87"/>
      <c r="F28" s="89"/>
      <c r="G28" s="90"/>
      <c r="H28" s="89"/>
      <c r="I28" s="90"/>
      <c r="J28" s="89"/>
      <c r="K28" s="90"/>
      <c r="L28" s="89"/>
      <c r="M28" s="87"/>
      <c r="N28" s="89"/>
      <c r="O28" s="10"/>
      <c r="P28" s="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spans="1:252">
      <c r="A29" s="188" t="s">
        <v>98</v>
      </c>
      <c r="B29" s="89"/>
      <c r="C29" s="90"/>
      <c r="D29" s="190">
        <f>D6+D15+D21</f>
        <v>28403900</v>
      </c>
      <c r="E29" s="87"/>
      <c r="F29" s="89"/>
      <c r="G29" s="90"/>
      <c r="H29" s="89"/>
      <c r="I29" s="90"/>
      <c r="J29" s="89"/>
      <c r="K29" s="90"/>
      <c r="L29" s="89"/>
      <c r="M29" s="87"/>
      <c r="N29" s="89"/>
      <c r="O29" s="12"/>
      <c r="P29" s="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spans="1:252" ht="16.149999999999999" customHeight="1">
      <c r="A30" s="98" t="s">
        <v>99</v>
      </c>
      <c r="B30" s="109"/>
      <c r="C30" s="109"/>
      <c r="D30" s="191">
        <f>D29/D28</f>
        <v>0.66942964883337264</v>
      </c>
      <c r="E30" s="87"/>
      <c r="F30" s="89"/>
      <c r="G30" s="90"/>
      <c r="H30" s="89"/>
      <c r="I30" s="90"/>
      <c r="J30" s="89"/>
      <c r="K30" s="90"/>
      <c r="L30" s="89"/>
      <c r="M30" s="87"/>
      <c r="N30" s="89"/>
      <c r="O30" s="12"/>
      <c r="P30" s="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</row>
    <row r="31" spans="1:252" s="153" customFormat="1" ht="15.75" thickBot="1">
      <c r="A31" s="98"/>
      <c r="B31" s="109"/>
      <c r="C31" s="109"/>
      <c r="D31" s="189"/>
      <c r="E31" s="90"/>
      <c r="F31" s="90"/>
      <c r="G31" s="91"/>
      <c r="H31" s="90"/>
      <c r="I31" s="90"/>
      <c r="J31" s="90"/>
      <c r="K31" s="90"/>
      <c r="L31" s="90"/>
      <c r="M31" s="90"/>
      <c r="N31" s="90"/>
      <c r="O31" s="10"/>
      <c r="P31" s="152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  <c r="IP31" s="151"/>
      <c r="IQ31" s="151"/>
      <c r="IR31" s="151"/>
    </row>
    <row r="32" spans="1:252" ht="16.899999999999999" customHeight="1">
      <c r="A32" s="158"/>
      <c r="B32" s="159"/>
      <c r="C32" s="160"/>
      <c r="D32" s="159"/>
      <c r="E32" s="161"/>
      <c r="F32" s="159"/>
      <c r="G32" s="158"/>
      <c r="H32" s="159"/>
      <c r="I32" s="158"/>
      <c r="J32" s="159"/>
      <c r="K32" s="158"/>
      <c r="L32" s="159"/>
      <c r="M32" s="161"/>
      <c r="N32" s="159"/>
      <c r="O32" s="151"/>
      <c r="P32" s="6"/>
      <c r="Q32" s="5" t="s">
        <v>72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15.75">
      <c r="A33" s="154"/>
      <c r="B33" s="218" t="s">
        <v>7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5"/>
    </row>
    <row r="34" spans="1:252" ht="18">
      <c r="A34" s="192" t="s">
        <v>8</v>
      </c>
      <c r="B34" s="139" t="s">
        <v>3</v>
      </c>
      <c r="C34" s="100"/>
      <c r="D34" s="82">
        <v>2014</v>
      </c>
      <c r="E34" s="84"/>
      <c r="F34" s="82">
        <v>2015</v>
      </c>
      <c r="G34" s="84"/>
      <c r="H34" s="82">
        <v>2016</v>
      </c>
      <c r="I34" s="193"/>
      <c r="J34" s="82">
        <v>2017</v>
      </c>
      <c r="K34" s="193"/>
      <c r="L34" s="82">
        <v>2018</v>
      </c>
      <c r="M34" s="193"/>
      <c r="N34" s="140">
        <v>2019</v>
      </c>
      <c r="P34" s="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spans="1:252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2"/>
      <c r="P35" s="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spans="1:252">
      <c r="A36" s="90" t="s">
        <v>36</v>
      </c>
      <c r="B36" s="87">
        <f>SUM(D36+F36+H36+J36+L36+N36)</f>
        <v>18454741</v>
      </c>
      <c r="C36" s="90"/>
      <c r="D36" s="87">
        <v>18454741</v>
      </c>
      <c r="E36" s="90"/>
      <c r="F36" s="89">
        <v>0</v>
      </c>
      <c r="G36" s="95"/>
      <c r="H36" s="89">
        <v>0</v>
      </c>
      <c r="I36" s="95"/>
      <c r="J36" s="89">
        <v>0</v>
      </c>
      <c r="K36" s="95"/>
      <c r="L36" s="89">
        <v>0</v>
      </c>
      <c r="M36" s="95"/>
      <c r="N36" s="89">
        <v>0</v>
      </c>
      <c r="O36" s="12"/>
      <c r="P36" s="111" t="s">
        <v>29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</row>
    <row r="37" spans="1:252">
      <c r="A37" s="90" t="s">
        <v>43</v>
      </c>
      <c r="B37" s="87">
        <f>SUM(D37+F37+H37+J37+L37+N37)</f>
        <v>2415000</v>
      </c>
      <c r="C37" s="90"/>
      <c r="D37" s="87">
        <v>2415000</v>
      </c>
      <c r="E37" s="90"/>
      <c r="F37" s="89">
        <v>0</v>
      </c>
      <c r="G37" s="95"/>
      <c r="H37" s="89">
        <v>0</v>
      </c>
      <c r="I37" s="95"/>
      <c r="J37" s="89">
        <v>0</v>
      </c>
      <c r="K37" s="95"/>
      <c r="L37" s="89">
        <v>0</v>
      </c>
      <c r="M37" s="95"/>
      <c r="N37" s="89">
        <v>0</v>
      </c>
      <c r="O37" s="12"/>
      <c r="P37" s="2" t="s">
        <v>23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</row>
    <row r="38" spans="1:252">
      <c r="A38" s="187" t="s">
        <v>96</v>
      </c>
      <c r="B38" s="87">
        <f>SUM(D38+F38+H38+J38+L38+N38)</f>
        <v>20869741</v>
      </c>
      <c r="C38" s="90"/>
      <c r="D38" s="87">
        <f>D36+D37</f>
        <v>20869741</v>
      </c>
      <c r="E38" s="90"/>
      <c r="F38" s="89"/>
      <c r="G38" s="95"/>
      <c r="H38" s="89"/>
      <c r="I38" s="95"/>
      <c r="J38" s="89"/>
      <c r="K38" s="95"/>
      <c r="L38" s="89"/>
      <c r="M38" s="95"/>
      <c r="N38" s="89"/>
      <c r="O38" s="12"/>
      <c r="P38" s="2" t="s">
        <v>9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</row>
    <row r="39" spans="1:252">
      <c r="A39" s="98" t="s">
        <v>44</v>
      </c>
      <c r="B39" s="87"/>
      <c r="C39" s="90"/>
      <c r="D39" s="87"/>
      <c r="E39" s="90"/>
      <c r="F39" s="89"/>
      <c r="G39" s="90"/>
      <c r="H39" s="89"/>
      <c r="I39" s="90"/>
      <c r="J39" s="89"/>
      <c r="K39" s="90"/>
      <c r="L39" s="89"/>
      <c r="M39" s="87"/>
      <c r="N39" s="89"/>
      <c r="O39" s="10"/>
      <c r="P39" s="2" t="s">
        <v>22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</row>
    <row r="40" spans="1:252">
      <c r="A40" s="90" t="s">
        <v>45</v>
      </c>
      <c r="B40" s="87">
        <v>14259000</v>
      </c>
      <c r="C40" s="88"/>
      <c r="D40" s="87">
        <f>B40-F40-H40-J40-L40-N40</f>
        <v>12144000</v>
      </c>
      <c r="E40" s="88"/>
      <c r="F40" s="87">
        <v>1827500</v>
      </c>
      <c r="G40" s="88"/>
      <c r="H40" s="87">
        <v>200000</v>
      </c>
      <c r="I40" s="88"/>
      <c r="J40" s="89">
        <v>87500</v>
      </c>
      <c r="K40" s="88"/>
      <c r="L40" s="89">
        <v>0</v>
      </c>
      <c r="M40" s="88"/>
      <c r="N40" s="89">
        <v>0</v>
      </c>
      <c r="O40" s="10"/>
      <c r="P40" s="2" t="s">
        <v>93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</row>
    <row r="41" spans="1:252">
      <c r="A41" s="90" t="s">
        <v>46</v>
      </c>
      <c r="B41" s="87">
        <f>SUM(D41+F41+H41+J41+L41+N41)</f>
        <v>0</v>
      </c>
      <c r="C41" s="87"/>
      <c r="D41" s="87">
        <f>D7</f>
        <v>0</v>
      </c>
      <c r="E41" s="88"/>
      <c r="F41" s="87">
        <v>0</v>
      </c>
      <c r="G41" s="88"/>
      <c r="H41" s="89">
        <v>0</v>
      </c>
      <c r="I41" s="88"/>
      <c r="J41" s="89">
        <v>0</v>
      </c>
      <c r="K41" s="88"/>
      <c r="L41" s="87">
        <v>0</v>
      </c>
      <c r="M41" s="90"/>
      <c r="N41" s="87">
        <v>0</v>
      </c>
      <c r="O41" s="10"/>
      <c r="Q41" s="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</row>
    <row r="42" spans="1:252">
      <c r="A42" s="98" t="s">
        <v>97</v>
      </c>
      <c r="B42" s="87">
        <f>SUM(D42+F42+H42+J42+L42+N42)</f>
        <v>14259000</v>
      </c>
      <c r="C42" s="88"/>
      <c r="D42" s="87">
        <f>D40+D41</f>
        <v>12144000</v>
      </c>
      <c r="E42" s="90"/>
      <c r="F42" s="87">
        <f>SUM(F40:F41)</f>
        <v>1827500</v>
      </c>
      <c r="G42" s="91"/>
      <c r="H42" s="87">
        <f>SUM(H40:H41)</f>
        <v>200000</v>
      </c>
      <c r="I42" s="90"/>
      <c r="J42" s="87">
        <f>SUM(J40:J41)</f>
        <v>87500</v>
      </c>
      <c r="K42" s="90"/>
      <c r="L42" s="87">
        <f>SUM(L40:L41)</f>
        <v>0</v>
      </c>
      <c r="M42" s="90"/>
      <c r="N42" s="87">
        <f>SUM(N40:N41)</f>
        <v>0</v>
      </c>
      <c r="O42" s="10"/>
      <c r="P42" s="21" t="s">
        <v>83</v>
      </c>
      <c r="Q42" s="2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</row>
    <row r="43" spans="1:252">
      <c r="A43" s="90" t="s">
        <v>48</v>
      </c>
      <c r="B43" s="87">
        <f>SUM(D43+F43+H43+J43+L43+N43)</f>
        <v>0</v>
      </c>
      <c r="C43" s="90"/>
      <c r="D43" s="87">
        <v>0</v>
      </c>
      <c r="E43" s="90"/>
      <c r="F43" s="87">
        <v>0</v>
      </c>
      <c r="G43" s="90"/>
      <c r="H43" s="87">
        <v>0</v>
      </c>
      <c r="I43" s="90"/>
      <c r="J43" s="87">
        <v>0</v>
      </c>
      <c r="K43" s="90"/>
      <c r="L43" s="87">
        <v>0</v>
      </c>
      <c r="M43" s="90"/>
      <c r="N43" s="87">
        <v>0</v>
      </c>
      <c r="O43" s="10"/>
      <c r="P43" s="64" t="s">
        <v>54</v>
      </c>
      <c r="Q43" s="2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</row>
    <row r="44" spans="1:252" ht="15.75" thickBot="1">
      <c r="A44" s="98" t="s">
        <v>55</v>
      </c>
      <c r="B44" s="58">
        <f>SUM(B38+B42+B43)</f>
        <v>35128741</v>
      </c>
      <c r="C44" s="90"/>
      <c r="D44" s="58">
        <f>SUM(D38+D42+D43)</f>
        <v>33013741</v>
      </c>
      <c r="E44" s="95"/>
      <c r="F44" s="58">
        <f>SUM(F36+F42+F43)</f>
        <v>1827500</v>
      </c>
      <c r="G44" s="95"/>
      <c r="H44" s="58">
        <f>SUM(H36+H42+H43)</f>
        <v>200000</v>
      </c>
      <c r="I44" s="95"/>
      <c r="J44" s="58">
        <f>SUM(J36+J42+J43)</f>
        <v>87500</v>
      </c>
      <c r="K44" s="95"/>
      <c r="L44" s="58">
        <f>SUM(L36+L42+L43)</f>
        <v>0</v>
      </c>
      <c r="M44" s="90"/>
      <c r="N44" s="58">
        <f>SUM(N36+N42+N43)</f>
        <v>0</v>
      </c>
      <c r="O44" s="2"/>
      <c r="P44" s="21" t="s">
        <v>28</v>
      </c>
      <c r="Q44" s="2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</row>
    <row r="45" spans="1:252" ht="15.75" thickTop="1">
      <c r="A45" s="90"/>
      <c r="B45" s="90"/>
      <c r="C45" s="90"/>
      <c r="D45" s="102"/>
      <c r="E45" s="95"/>
      <c r="F45" s="57"/>
      <c r="G45" s="95"/>
      <c r="H45" s="57"/>
      <c r="I45" s="95"/>
      <c r="J45" s="57"/>
      <c r="K45" s="95"/>
      <c r="L45" s="57"/>
      <c r="M45" s="90"/>
      <c r="N45" s="57"/>
      <c r="O45" s="2"/>
      <c r="P45" s="21" t="s">
        <v>41</v>
      </c>
      <c r="Q45" s="21"/>
    </row>
    <row r="46" spans="1:252" ht="15.75" thickBot="1">
      <c r="A46" s="98" t="s">
        <v>71</v>
      </c>
      <c r="B46" s="90"/>
      <c r="C46" s="90"/>
      <c r="D46" s="185">
        <v>42430000</v>
      </c>
      <c r="E46" s="95"/>
      <c r="F46" s="57"/>
      <c r="G46" s="95"/>
      <c r="H46" s="57"/>
      <c r="I46" s="95"/>
      <c r="J46" s="57"/>
      <c r="K46" s="95"/>
      <c r="L46" s="57"/>
      <c r="M46" s="90"/>
      <c r="N46" s="57"/>
      <c r="O46" s="21"/>
      <c r="P46" s="21" t="s">
        <v>32</v>
      </c>
      <c r="Q46" s="21"/>
    </row>
    <row r="47" spans="1:252" ht="15.75" thickTop="1">
      <c r="A47" s="90"/>
      <c r="B47" s="90"/>
      <c r="C47" s="90"/>
      <c r="D47"/>
      <c r="E47" s="95"/>
      <c r="F47" s="57"/>
      <c r="G47" s="95"/>
      <c r="H47" s="57"/>
      <c r="I47" s="95"/>
      <c r="J47" s="57"/>
      <c r="K47" s="95"/>
      <c r="L47" s="57"/>
      <c r="M47" s="90"/>
      <c r="N47" s="57"/>
      <c r="O47" s="21"/>
      <c r="P47" s="112" t="s">
        <v>42</v>
      </c>
      <c r="Q47" s="21"/>
    </row>
    <row r="48" spans="1:252" ht="15.75" thickBot="1">
      <c r="A48" s="141" t="s">
        <v>58</v>
      </c>
      <c r="B48" s="90"/>
      <c r="C48" s="90"/>
      <c r="D48" s="73">
        <f>D44/D46</f>
        <v>0.77807544190431299</v>
      </c>
      <c r="E48" s="109"/>
      <c r="F48" s="90"/>
      <c r="G48" s="90"/>
      <c r="H48" s="90"/>
      <c r="I48" s="90"/>
      <c r="J48" s="90"/>
      <c r="K48" s="90"/>
      <c r="L48" s="90"/>
      <c r="M48" s="90"/>
      <c r="N48" s="90"/>
      <c r="O48" s="21"/>
      <c r="P48" s="21" t="s">
        <v>33</v>
      </c>
      <c r="Q48" s="21"/>
    </row>
    <row r="49" spans="1:18" ht="16.5" thickTop="1" thickBot="1">
      <c r="A49" s="109"/>
      <c r="B49" s="109"/>
      <c r="C49" s="109"/>
      <c r="D49" s="109"/>
      <c r="E49" s="109"/>
      <c r="F49" s="105"/>
      <c r="G49" s="106"/>
      <c r="H49" s="106"/>
      <c r="I49" s="106"/>
      <c r="J49" s="106"/>
      <c r="K49" s="106"/>
      <c r="L49" s="106"/>
      <c r="M49" s="106"/>
      <c r="N49" s="106"/>
      <c r="O49" s="21"/>
      <c r="P49" s="21" t="s">
        <v>52</v>
      </c>
    </row>
    <row r="50" spans="1:18" ht="15.75" thickTop="1">
      <c r="A50" s="162"/>
      <c r="B50" s="163"/>
      <c r="C50" s="163"/>
      <c r="D50" s="164"/>
      <c r="E50" s="165"/>
      <c r="F50" s="219" t="s">
        <v>66</v>
      </c>
      <c r="G50" s="220"/>
      <c r="H50" s="220"/>
      <c r="I50" s="220"/>
      <c r="J50" s="220"/>
      <c r="K50" s="220"/>
      <c r="L50" s="220"/>
      <c r="M50" s="220"/>
      <c r="N50" s="220"/>
      <c r="O50" s="21"/>
      <c r="P50" s="21" t="s">
        <v>53</v>
      </c>
    </row>
    <row r="51" spans="1:18">
      <c r="A51" s="134" t="s">
        <v>49</v>
      </c>
      <c r="B51" s="119"/>
      <c r="C51" s="121"/>
      <c r="D51" s="119"/>
      <c r="E51" s="122"/>
      <c r="F51" s="94" t="s">
        <v>64</v>
      </c>
      <c r="G51" s="90"/>
      <c r="H51" s="90"/>
      <c r="I51" s="90"/>
      <c r="J51" s="90"/>
      <c r="K51" s="90"/>
      <c r="L51" s="90"/>
      <c r="M51" s="90"/>
      <c r="N51" s="90"/>
      <c r="O51" s="21"/>
      <c r="P51" s="21" t="s">
        <v>63</v>
      </c>
    </row>
    <row r="52" spans="1:18" ht="15.75" thickBot="1">
      <c r="A52" s="119" t="s">
        <v>50</v>
      </c>
      <c r="B52" s="114">
        <f>B40</f>
        <v>14259000</v>
      </c>
      <c r="C52" s="121"/>
      <c r="D52" s="115" t="s">
        <v>67</v>
      </c>
      <c r="E52" s="122"/>
      <c r="F52" s="93" t="s">
        <v>24</v>
      </c>
      <c r="G52" s="90"/>
      <c r="H52" s="90"/>
      <c r="I52" s="90"/>
      <c r="J52" s="90"/>
      <c r="K52" s="90"/>
      <c r="L52" s="90"/>
      <c r="M52" s="90"/>
      <c r="N52" s="90"/>
      <c r="P52" s="21" t="s">
        <v>34</v>
      </c>
    </row>
    <row r="53" spans="1:18" ht="15.75" thickTop="1">
      <c r="A53" s="119" t="s">
        <v>10</v>
      </c>
      <c r="B53" s="123"/>
      <c r="C53" s="124"/>
      <c r="D53" s="125">
        <f>B52/32780333</f>
        <v>0.43498642921046593</v>
      </c>
      <c r="E53" s="126"/>
      <c r="F53" s="93" t="s">
        <v>25</v>
      </c>
      <c r="G53" s="90"/>
      <c r="H53" s="90"/>
      <c r="I53" s="90"/>
      <c r="J53" s="90"/>
      <c r="K53" s="90"/>
      <c r="L53" s="90"/>
      <c r="M53" s="90"/>
      <c r="N53" s="90"/>
      <c r="P53" s="21" t="s">
        <v>30</v>
      </c>
    </row>
    <row r="54" spans="1:18">
      <c r="A54" s="119" t="s">
        <v>51</v>
      </c>
      <c r="B54" s="124"/>
      <c r="C54" s="124"/>
      <c r="D54" s="125">
        <f>(+B52+B43)/32780333</f>
        <v>0.43498642921046593</v>
      </c>
      <c r="E54" s="127"/>
      <c r="F54" s="93" t="s">
        <v>73</v>
      </c>
      <c r="G54" s="90"/>
      <c r="H54" s="90"/>
      <c r="I54" s="90"/>
      <c r="J54" s="90"/>
      <c r="K54" s="90"/>
      <c r="L54" s="90"/>
      <c r="M54" s="90"/>
      <c r="N54" s="90"/>
      <c r="P54" s="21" t="s">
        <v>82</v>
      </c>
      <c r="R54" s="21"/>
    </row>
    <row r="55" spans="1:18">
      <c r="A55" s="134" t="s">
        <v>70</v>
      </c>
      <c r="B55" s="119"/>
      <c r="C55" s="119"/>
      <c r="D55" s="128">
        <v>0.5</v>
      </c>
      <c r="E55" s="127"/>
      <c r="F55" s="94" t="s">
        <v>65</v>
      </c>
      <c r="G55" s="90"/>
      <c r="H55" s="90"/>
      <c r="I55" s="90"/>
      <c r="J55" s="90"/>
      <c r="K55" s="90"/>
      <c r="L55" s="90"/>
      <c r="M55" s="90"/>
      <c r="N55" s="90"/>
      <c r="P55" s="108"/>
      <c r="R55" s="21"/>
    </row>
    <row r="56" spans="1:18">
      <c r="A56" s="134"/>
      <c r="B56" s="119"/>
      <c r="C56" s="119"/>
      <c r="D56" s="125"/>
      <c r="E56" s="127"/>
      <c r="F56" s="93" t="s">
        <v>84</v>
      </c>
      <c r="G56" s="90"/>
      <c r="H56" s="90"/>
      <c r="I56" s="90"/>
      <c r="J56" s="90"/>
      <c r="K56" s="90"/>
      <c r="L56" s="90"/>
      <c r="M56" s="90"/>
      <c r="N56" s="90"/>
      <c r="R56" s="21"/>
    </row>
    <row r="57" spans="1:18">
      <c r="A57" s="119"/>
      <c r="B57" s="119"/>
      <c r="C57" s="119"/>
      <c r="D57" s="124"/>
      <c r="E57" s="127"/>
      <c r="F57" s="94" t="s">
        <v>12</v>
      </c>
      <c r="G57" s="90"/>
      <c r="H57" s="90"/>
      <c r="I57" s="90"/>
      <c r="J57" s="90"/>
      <c r="K57" s="90"/>
      <c r="L57" s="90"/>
      <c r="M57" s="90"/>
      <c r="N57" s="90"/>
      <c r="R57" s="21"/>
    </row>
    <row r="58" spans="1:18" ht="15.75">
      <c r="A58" s="142" t="s">
        <v>14</v>
      </c>
      <c r="B58" s="129"/>
      <c r="C58" s="129"/>
      <c r="D58" s="130"/>
      <c r="E58" s="131"/>
      <c r="F58" s="93" t="s">
        <v>13</v>
      </c>
      <c r="G58" s="90"/>
      <c r="H58" s="90"/>
      <c r="I58" s="90"/>
      <c r="J58" s="90"/>
      <c r="K58" s="90"/>
      <c r="L58" s="90"/>
      <c r="M58" s="90"/>
      <c r="N58" s="90"/>
      <c r="R58" s="21"/>
    </row>
    <row r="59" spans="1:18">
      <c r="A59" s="134" t="s">
        <v>16</v>
      </c>
      <c r="B59" s="124"/>
      <c r="C59" s="124"/>
      <c r="D59" s="132"/>
      <c r="E59" s="133"/>
      <c r="F59" s="93" t="s">
        <v>15</v>
      </c>
      <c r="G59" s="90"/>
      <c r="H59" s="90"/>
      <c r="I59" s="90"/>
      <c r="J59" s="90"/>
      <c r="K59" s="90"/>
      <c r="L59" s="90"/>
      <c r="M59" s="90"/>
      <c r="N59" s="90"/>
      <c r="R59" s="21"/>
    </row>
    <row r="60" spans="1:18">
      <c r="A60" s="119" t="s">
        <v>59</v>
      </c>
      <c r="B60" s="119"/>
      <c r="C60" s="134"/>
      <c r="D60" s="135">
        <v>6.7299999999999999E-2</v>
      </c>
      <c r="E60" s="120"/>
      <c r="F60" s="93" t="s">
        <v>17</v>
      </c>
      <c r="G60" s="90"/>
      <c r="H60" s="90"/>
      <c r="I60" s="90"/>
      <c r="J60" s="90"/>
      <c r="K60" s="90"/>
      <c r="L60" s="90"/>
      <c r="M60" s="90"/>
      <c r="N60" s="90"/>
      <c r="R60" s="21"/>
    </row>
    <row r="61" spans="1:18">
      <c r="A61" s="119" t="s">
        <v>60</v>
      </c>
      <c r="B61" s="119"/>
      <c r="C61" s="134"/>
      <c r="D61" s="135">
        <v>3.5200000000000002E-2</v>
      </c>
      <c r="E61" s="120"/>
      <c r="F61" s="93" t="s">
        <v>18</v>
      </c>
      <c r="G61" s="90"/>
      <c r="H61" s="90"/>
      <c r="I61" s="90"/>
      <c r="J61" s="90"/>
      <c r="K61" s="90"/>
      <c r="L61" s="90"/>
      <c r="M61" s="90"/>
      <c r="N61" s="90"/>
      <c r="R61" s="21"/>
    </row>
    <row r="62" spans="1:18" ht="15.75" thickBot="1">
      <c r="A62" s="134" t="s">
        <v>61</v>
      </c>
      <c r="B62" s="119"/>
      <c r="C62" s="119"/>
      <c r="D62" s="116">
        <f>SUM(D60:D61)</f>
        <v>0.10250000000000001</v>
      </c>
      <c r="E62" s="120"/>
      <c r="F62" s="93" t="s">
        <v>19</v>
      </c>
      <c r="G62" s="90"/>
      <c r="H62" s="90"/>
      <c r="I62" s="90"/>
      <c r="J62" s="90"/>
      <c r="K62" s="90"/>
      <c r="L62" s="90"/>
      <c r="M62" s="90"/>
      <c r="N62" s="90"/>
      <c r="R62" s="21"/>
    </row>
    <row r="63" spans="1:18" ht="15.75" thickTop="1">
      <c r="A63" s="119"/>
      <c r="B63" s="119"/>
      <c r="C63" s="119"/>
      <c r="D63" s="117"/>
      <c r="E63" s="120"/>
      <c r="F63" s="93" t="s">
        <v>20</v>
      </c>
      <c r="G63" s="90"/>
      <c r="H63" s="90"/>
      <c r="I63" s="90"/>
      <c r="J63" s="87"/>
      <c r="K63" s="90"/>
      <c r="L63" s="90"/>
      <c r="M63" s="90"/>
      <c r="N63" s="90"/>
    </row>
    <row r="64" spans="1:18" ht="15.75" thickBot="1">
      <c r="A64" s="134" t="s">
        <v>62</v>
      </c>
      <c r="B64" s="119"/>
      <c r="C64" s="121"/>
      <c r="D64" s="118">
        <v>5.7000000000000002E-2</v>
      </c>
      <c r="E64" s="120"/>
      <c r="F64" s="93" t="s">
        <v>21</v>
      </c>
      <c r="G64" s="90"/>
      <c r="H64" s="90"/>
      <c r="I64" s="90"/>
      <c r="J64" s="136"/>
      <c r="K64" s="90"/>
      <c r="L64" s="90"/>
      <c r="M64" s="90"/>
      <c r="N64" s="90"/>
    </row>
    <row r="65" spans="1:14" ht="15.75" thickTop="1">
      <c r="A65" s="129"/>
      <c r="B65" s="143"/>
      <c r="C65" s="144"/>
      <c r="D65" s="145"/>
      <c r="E65" s="120"/>
      <c r="F65" s="93" t="s">
        <v>27</v>
      </c>
      <c r="G65" s="90"/>
      <c r="H65" s="90"/>
      <c r="I65" s="90"/>
      <c r="J65" s="136"/>
      <c r="K65" s="90"/>
      <c r="L65" s="90"/>
      <c r="M65" s="90"/>
      <c r="N65" s="90"/>
    </row>
    <row r="66" spans="1:14" ht="15.75" thickBot="1">
      <c r="A66" s="166"/>
      <c r="B66" s="166"/>
      <c r="C66" s="166"/>
      <c r="D66" s="166"/>
      <c r="E66" s="107"/>
      <c r="F66" s="137"/>
      <c r="G66" s="97"/>
      <c r="H66" s="97"/>
      <c r="I66" s="97"/>
      <c r="J66" s="138"/>
      <c r="K66" s="97"/>
      <c r="L66" s="97"/>
      <c r="M66" s="97"/>
      <c r="N66" s="97"/>
    </row>
    <row r="67" spans="1:14" ht="15.75" thickTop="1">
      <c r="A67" s="46"/>
      <c r="B67" s="46"/>
      <c r="C67" s="46"/>
      <c r="D67" s="46"/>
      <c r="E67" s="12"/>
      <c r="F67" s="21"/>
      <c r="G67" s="21"/>
      <c r="H67" s="21"/>
      <c r="I67" s="21"/>
      <c r="J67" s="21"/>
      <c r="K67" s="21"/>
      <c r="L67" s="21"/>
      <c r="M67" s="21"/>
      <c r="N67" s="21"/>
    </row>
    <row r="68" spans="1:14">
      <c r="A68" s="62" t="s">
        <v>81</v>
      </c>
      <c r="E68" s="43"/>
      <c r="G68" s="21"/>
      <c r="H68" s="21"/>
      <c r="I68" s="21"/>
      <c r="J68" s="21"/>
      <c r="K68" s="21"/>
      <c r="L68" s="21"/>
      <c r="M68" s="21"/>
      <c r="N68" s="2"/>
    </row>
    <row r="69" spans="1:14">
      <c r="E69" s="113"/>
      <c r="F69" s="21"/>
      <c r="G69" s="46"/>
      <c r="H69" s="46"/>
      <c r="I69" s="46"/>
    </row>
    <row r="70" spans="1:14">
      <c r="E70" s="46"/>
    </row>
  </sheetData>
  <mergeCells count="5">
    <mergeCell ref="L1:N1"/>
    <mergeCell ref="A3:A4"/>
    <mergeCell ref="B3:N3"/>
    <mergeCell ref="B33:N33"/>
    <mergeCell ref="F50:N50"/>
  </mergeCells>
  <pageMargins left="0.75" right="0.5" top="0.5" bottom="0.5" header="0.5" footer="0.5"/>
  <pageSetup scale="49" orientation="landscape" r:id="rId1"/>
  <headerFooter alignWithMargins="0">
    <oddFooter>&amp;L&amp;Z&amp;F&amp;RReport Run &amp;D</oddFooter>
  </headerFooter>
  <rowBreaks count="1" manualBreakCount="1">
    <brk id="53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70"/>
  <sheetViews>
    <sheetView showOutlineSymbols="0" zoomScale="87" zoomScaleNormal="87" workbookViewId="0">
      <selection activeCell="B33" sqref="B33:N33"/>
    </sheetView>
  </sheetViews>
  <sheetFormatPr defaultColWidth="8.77734375" defaultRowHeight="15"/>
  <cols>
    <col min="1" max="1" width="54.5546875" style="108" customWidth="1"/>
    <col min="2" max="2" width="12.77734375" style="108" customWidth="1"/>
    <col min="3" max="3" width="3.77734375" style="108" customWidth="1"/>
    <col min="4" max="4" width="12.77734375" style="108" customWidth="1"/>
    <col min="5" max="5" width="3.88671875" style="108" customWidth="1"/>
    <col min="6" max="6" width="12.77734375" style="108" customWidth="1"/>
    <col min="7" max="7" width="3.77734375" style="108" customWidth="1"/>
    <col min="8" max="8" width="12.77734375" style="108" customWidth="1"/>
    <col min="9" max="9" width="3.77734375" style="108" customWidth="1"/>
    <col min="10" max="10" width="12.77734375" style="108" customWidth="1"/>
    <col min="11" max="11" width="3.77734375" style="108" customWidth="1"/>
    <col min="12" max="12" width="12.77734375" style="108" customWidth="1"/>
    <col min="13" max="13" width="3.77734375" style="108" customWidth="1"/>
    <col min="14" max="14" width="12.77734375" style="108" customWidth="1"/>
    <col min="15" max="15" width="8.77734375" style="108" customWidth="1"/>
    <col min="16" max="16" width="10.21875" style="62" bestFit="1" customWidth="1"/>
    <col min="17" max="16384" width="8.77734375" style="108"/>
  </cols>
  <sheetData>
    <row r="1" spans="1:252" ht="58.5" customHeight="1" thickBot="1">
      <c r="A1" s="155" t="s">
        <v>80</v>
      </c>
      <c r="B1" s="156"/>
      <c r="C1" s="156"/>
      <c r="D1" s="156"/>
      <c r="E1" s="157" t="s">
        <v>1</v>
      </c>
      <c r="F1" s="156"/>
      <c r="G1" s="156"/>
      <c r="H1" s="156"/>
      <c r="I1" s="156"/>
      <c r="J1" s="156"/>
      <c r="K1" s="156"/>
      <c r="L1" s="224">
        <v>41912</v>
      </c>
      <c r="M1" s="224"/>
      <c r="N1" s="224"/>
    </row>
    <row r="2" spans="1:252" ht="24" customHeight="1" thickTop="1">
      <c r="A2" s="147"/>
      <c r="B2" s="146"/>
      <c r="C2" s="146"/>
      <c r="D2" s="146"/>
      <c r="E2" s="148"/>
      <c r="F2" s="148"/>
      <c r="G2" s="148"/>
      <c r="H2" s="148"/>
      <c r="I2" s="146"/>
      <c r="J2" s="148"/>
      <c r="K2" s="148"/>
      <c r="L2" s="148"/>
      <c r="M2" s="148"/>
      <c r="N2" s="149"/>
    </row>
    <row r="3" spans="1:252" s="153" customFormat="1" ht="15.75">
      <c r="A3" s="221" t="s">
        <v>4</v>
      </c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151"/>
      <c r="P3" s="152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</row>
    <row r="4" spans="1:252" ht="16.149999999999999" customHeight="1">
      <c r="A4" s="221"/>
      <c r="B4" s="78" t="s">
        <v>3</v>
      </c>
      <c r="C4" s="79"/>
      <c r="D4" s="78">
        <v>2014</v>
      </c>
      <c r="E4" s="80"/>
      <c r="F4" s="78">
        <v>2015</v>
      </c>
      <c r="G4" s="80"/>
      <c r="H4" s="78">
        <v>2016</v>
      </c>
      <c r="I4" s="81"/>
      <c r="J4" s="78">
        <v>2017</v>
      </c>
      <c r="K4" s="81"/>
      <c r="L4" s="78">
        <v>2018</v>
      </c>
      <c r="M4" s="81"/>
      <c r="N4" s="78">
        <v>2019</v>
      </c>
      <c r="O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 ht="15.75">
      <c r="A5" s="16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252" ht="16.149999999999999" customHeight="1">
      <c r="A6" s="90" t="s">
        <v>37</v>
      </c>
      <c r="B6" s="89">
        <f>SUM(D6+F6+H6+J6+L6+N6)</f>
        <v>24041900</v>
      </c>
      <c r="C6" s="88"/>
      <c r="D6" s="87">
        <v>24041900</v>
      </c>
      <c r="E6" s="87"/>
      <c r="F6" s="89">
        <v>0</v>
      </c>
      <c r="G6" s="90"/>
      <c r="H6" s="89">
        <v>0</v>
      </c>
      <c r="I6" s="90"/>
      <c r="J6" s="89">
        <v>0</v>
      </c>
      <c r="K6" s="90"/>
      <c r="L6" s="89">
        <v>0</v>
      </c>
      <c r="M6" s="87"/>
      <c r="N6" s="89">
        <v>0</v>
      </c>
      <c r="O6" s="10"/>
      <c r="P6" s="182" t="s">
        <v>102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spans="1:252" ht="16.149999999999999" customHeight="1">
      <c r="A7" s="90" t="s">
        <v>39</v>
      </c>
      <c r="B7" s="89">
        <f>SUM(D7+F7+H7+J7+L7+N7)</f>
        <v>0</v>
      </c>
      <c r="C7" s="90"/>
      <c r="D7" s="87">
        <v>0</v>
      </c>
      <c r="E7" s="87"/>
      <c r="F7" s="89">
        <v>0</v>
      </c>
      <c r="G7" s="90"/>
      <c r="H7" s="89">
        <v>0</v>
      </c>
      <c r="I7" s="90"/>
      <c r="J7" s="89">
        <v>0</v>
      </c>
      <c r="K7" s="90"/>
      <c r="L7" s="89">
        <v>0</v>
      </c>
      <c r="M7" s="87"/>
      <c r="N7" s="89">
        <v>0</v>
      </c>
      <c r="O7" s="10"/>
      <c r="P7" s="62" t="s">
        <v>101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ht="16.149999999999999" customHeight="1">
      <c r="A8" s="90" t="s">
        <v>35</v>
      </c>
      <c r="B8" s="89">
        <f>SUM(D8+F8+H8+J8+L8+N8)</f>
        <v>1675000</v>
      </c>
      <c r="C8" s="90"/>
      <c r="D8" s="87">
        <v>175000</v>
      </c>
      <c r="E8" s="109"/>
      <c r="F8" s="87">
        <v>1500000</v>
      </c>
      <c r="G8" s="90"/>
      <c r="H8" s="87">
        <v>0</v>
      </c>
      <c r="I8" s="90"/>
      <c r="J8" s="87">
        <v>0</v>
      </c>
      <c r="K8" s="90"/>
      <c r="L8" s="87">
        <v>0</v>
      </c>
      <c r="M8" s="90"/>
      <c r="N8" s="87">
        <v>0</v>
      </c>
      <c r="O8" s="10"/>
      <c r="P8" s="199">
        <v>27506900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spans="1:252" ht="16.149999999999999" customHeight="1">
      <c r="A9" s="90" t="s">
        <v>100</v>
      </c>
      <c r="B9" s="89">
        <f>SUM(D9+F9+H9+J9+L9+N9)</f>
        <v>1000000</v>
      </c>
      <c r="C9" s="90"/>
      <c r="D9" s="87">
        <v>0</v>
      </c>
      <c r="E9" s="109"/>
      <c r="F9" s="87">
        <v>1000000</v>
      </c>
      <c r="G9" s="90"/>
      <c r="H9" s="87">
        <v>0</v>
      </c>
      <c r="I9" s="90"/>
      <c r="J9" s="87">
        <v>0</v>
      </c>
      <c r="K9" s="90"/>
      <c r="L9" s="87">
        <v>0</v>
      </c>
      <c r="M9" s="90"/>
      <c r="N9" s="87">
        <v>0</v>
      </c>
      <c r="O9" s="10"/>
      <c r="P9" s="198">
        <f>D17</f>
        <v>2415000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pans="1:252" ht="16.149999999999999" customHeight="1" thickBot="1">
      <c r="A10" s="98" t="s">
        <v>68</v>
      </c>
      <c r="B10" s="14">
        <f>SUM(B6:B9)</f>
        <v>26716900</v>
      </c>
      <c r="C10" s="90"/>
      <c r="D10" s="14">
        <f>SUM(D6:D9)</f>
        <v>24216900</v>
      </c>
      <c r="E10" s="95"/>
      <c r="F10" s="14">
        <f>SUM(F6:F9)</f>
        <v>2500000</v>
      </c>
      <c r="G10" s="95"/>
      <c r="H10" s="14">
        <f>SUM(H6:H9)</f>
        <v>0</v>
      </c>
      <c r="I10" s="95"/>
      <c r="J10" s="14">
        <f>SUM(J6:J9)</f>
        <v>0</v>
      </c>
      <c r="K10" s="95"/>
      <c r="L10" s="14">
        <f>SUM(L6:L9)</f>
        <v>0</v>
      </c>
      <c r="M10" s="90"/>
      <c r="N10" s="14">
        <f>SUM(N6:N9)</f>
        <v>0</v>
      </c>
      <c r="O10" s="10"/>
      <c r="P10" s="198">
        <f>D23</f>
        <v>1050000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spans="1:252" ht="16.149999999999999" customHeight="1" thickTop="1">
      <c r="A11" s="98"/>
      <c r="B11" s="57"/>
      <c r="C11" s="90"/>
      <c r="D11" s="57"/>
      <c r="E11" s="95"/>
      <c r="F11" s="87"/>
      <c r="G11" s="95"/>
      <c r="H11" s="87"/>
      <c r="I11" s="95"/>
      <c r="J11" s="87"/>
      <c r="K11" s="95"/>
      <c r="L11" s="87"/>
      <c r="M11" s="90"/>
      <c r="N11" s="87"/>
      <c r="O11" s="10"/>
      <c r="P11" s="200">
        <f>P8-P9-P10</f>
        <v>24041900</v>
      </c>
      <c r="Q11" s="201" t="s">
        <v>103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>
      <c r="A12" s="141" t="s">
        <v>86</v>
      </c>
      <c r="C12" s="90"/>
      <c r="D12" s="77">
        <v>32830000</v>
      </c>
      <c r="E12" s="95"/>
      <c r="F12" s="87"/>
      <c r="G12" s="95"/>
      <c r="H12" s="87"/>
      <c r="I12" s="95"/>
      <c r="J12" s="87"/>
      <c r="K12" s="95"/>
      <c r="L12" s="87"/>
      <c r="M12" s="90"/>
      <c r="N12" s="87"/>
      <c r="O12" s="12"/>
      <c r="P12" s="110" t="s">
        <v>104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spans="1:252">
      <c r="A13" s="90"/>
      <c r="B13" s="89"/>
      <c r="C13" s="90"/>
      <c r="D13" s="57"/>
      <c r="E13" s="95"/>
      <c r="F13" s="90"/>
      <c r="G13" s="87"/>
      <c r="H13" s="90"/>
      <c r="I13" s="90"/>
      <c r="J13" s="90"/>
      <c r="K13" s="90"/>
      <c r="L13" s="90"/>
      <c r="M13" s="90"/>
      <c r="N13" s="90"/>
      <c r="O13" s="12"/>
      <c r="P13" s="2" t="s">
        <v>105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ht="16.149999999999999" customHeight="1">
      <c r="A14" s="170" t="s">
        <v>87</v>
      </c>
      <c r="B14" s="90"/>
      <c r="C14" s="90"/>
      <c r="D14" s="109"/>
      <c r="E14" s="90"/>
      <c r="F14" s="90"/>
      <c r="G14" s="91"/>
      <c r="H14" s="90"/>
      <c r="I14" s="90"/>
      <c r="J14" s="90"/>
      <c r="K14" s="90"/>
      <c r="L14" s="90"/>
      <c r="M14" s="90"/>
      <c r="N14" s="90"/>
      <c r="O14" s="10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ht="16.149999999999999" customHeight="1">
      <c r="A15" s="90" t="s">
        <v>38</v>
      </c>
      <c r="B15" s="89">
        <f>SUM(D15+F15+H15+J15+L15+N15)</f>
        <v>2415000</v>
      </c>
      <c r="C15" s="88"/>
      <c r="D15" s="87">
        <v>2415000</v>
      </c>
      <c r="E15" s="87"/>
      <c r="F15" s="89">
        <v>0</v>
      </c>
      <c r="G15" s="90"/>
      <c r="H15" s="89">
        <v>0</v>
      </c>
      <c r="I15" s="90"/>
      <c r="J15" s="89">
        <v>0</v>
      </c>
      <c r="K15" s="90"/>
      <c r="L15" s="89">
        <v>0</v>
      </c>
      <c r="M15" s="87"/>
      <c r="N15" s="89">
        <v>0</v>
      </c>
      <c r="O15" s="10"/>
      <c r="P15" s="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1:252" ht="16.149999999999999" customHeight="1">
      <c r="A16" s="90" t="s">
        <v>40</v>
      </c>
      <c r="B16" s="89">
        <f>SUM(D16+F16+H16+J16+L16+N16)</f>
        <v>0</v>
      </c>
      <c r="C16" s="90"/>
      <c r="D16" s="87">
        <v>0</v>
      </c>
      <c r="E16" s="87"/>
      <c r="F16" s="89">
        <v>0</v>
      </c>
      <c r="G16" s="90"/>
      <c r="H16" s="89">
        <v>0</v>
      </c>
      <c r="I16" s="90"/>
      <c r="J16" s="89">
        <v>0</v>
      </c>
      <c r="K16" s="90"/>
      <c r="L16" s="89">
        <v>0</v>
      </c>
      <c r="M16" s="87"/>
      <c r="N16" s="89">
        <v>0</v>
      </c>
      <c r="O16" s="10"/>
      <c r="P16" s="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1:252" ht="16.149999999999999" customHeight="1" thickBot="1">
      <c r="A17" s="98" t="s">
        <v>77</v>
      </c>
      <c r="B17" s="14">
        <f>B15+B16</f>
        <v>2415000</v>
      </c>
      <c r="C17" s="90"/>
      <c r="D17" s="14">
        <f>D15+D16</f>
        <v>2415000</v>
      </c>
      <c r="E17" s="95"/>
      <c r="F17" s="15">
        <f>SUM(F14:F16)</f>
        <v>0</v>
      </c>
      <c r="G17" s="95"/>
      <c r="H17" s="15">
        <f>SUM(H14:H16)</f>
        <v>0</v>
      </c>
      <c r="I17" s="95"/>
      <c r="J17" s="15">
        <f>SUM(J14:J16)</f>
        <v>0</v>
      </c>
      <c r="K17" s="95"/>
      <c r="L17" s="15">
        <f>SUM(L14:L16)</f>
        <v>0</v>
      </c>
      <c r="M17" s="90"/>
      <c r="N17" s="15">
        <f>SUM(N14:N16)</f>
        <v>0</v>
      </c>
      <c r="O17" s="10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1:252" ht="16.149999999999999" customHeight="1" thickTop="1">
      <c r="A18" s="98" t="s">
        <v>88</v>
      </c>
      <c r="B18" s="57"/>
      <c r="C18" s="90"/>
      <c r="D18" s="77">
        <v>2415000</v>
      </c>
      <c r="E18" s="95"/>
      <c r="F18" s="87"/>
      <c r="G18" s="95"/>
      <c r="H18" s="87"/>
      <c r="I18" s="95"/>
      <c r="J18" s="87"/>
      <c r="K18" s="95"/>
      <c r="L18" s="87"/>
      <c r="M18" s="90"/>
      <c r="N18" s="87"/>
      <c r="O18" s="10"/>
      <c r="P18" s="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1:252" ht="16.149999999999999" customHeight="1">
      <c r="A19" s="98"/>
      <c r="B19" s="57"/>
      <c r="C19" s="90"/>
      <c r="D19" s="77"/>
      <c r="E19" s="95"/>
      <c r="F19" s="87"/>
      <c r="G19" s="95"/>
      <c r="H19" s="87"/>
      <c r="I19" s="95"/>
      <c r="J19" s="87"/>
      <c r="K19" s="95"/>
      <c r="L19" s="87"/>
      <c r="M19" s="90"/>
      <c r="N19" s="87"/>
      <c r="O19" s="10"/>
      <c r="P19" s="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1:252" ht="16.149999999999999" customHeight="1">
      <c r="A20" s="170" t="s">
        <v>89</v>
      </c>
      <c r="B20" s="90"/>
      <c r="C20" s="90"/>
      <c r="D20" s="109"/>
      <c r="E20" s="90"/>
      <c r="F20" s="90"/>
      <c r="G20" s="91"/>
      <c r="H20" s="90"/>
      <c r="I20" s="90"/>
      <c r="J20" s="90"/>
      <c r="K20" s="90"/>
      <c r="L20" s="90"/>
      <c r="M20" s="90"/>
      <c r="N20" s="90"/>
      <c r="O20" s="10"/>
      <c r="P20" s="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1:252" ht="16.149999999999999" customHeight="1">
      <c r="A21" s="90" t="s">
        <v>90</v>
      </c>
      <c r="B21" s="89">
        <f>SUM(D21+F21+H21+J21+L21+N21)</f>
        <v>1050000</v>
      </c>
      <c r="C21" s="88"/>
      <c r="D21" s="87">
        <v>1050000</v>
      </c>
      <c r="E21" s="87"/>
      <c r="F21" s="89">
        <v>0</v>
      </c>
      <c r="G21" s="90"/>
      <c r="H21" s="89">
        <v>0</v>
      </c>
      <c r="I21" s="90"/>
      <c r="J21" s="89">
        <v>0</v>
      </c>
      <c r="K21" s="90"/>
      <c r="L21" s="89">
        <v>0</v>
      </c>
      <c r="M21" s="87"/>
      <c r="N21" s="89">
        <v>0</v>
      </c>
      <c r="O21" s="10"/>
      <c r="P21" s="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1:252" ht="16.149999999999999" customHeight="1">
      <c r="A22" s="90" t="s">
        <v>91</v>
      </c>
      <c r="B22" s="89">
        <f>SUM(D22+F22+H22+J22+L22+N22)</f>
        <v>0</v>
      </c>
      <c r="C22" s="90"/>
      <c r="D22" s="87">
        <v>0</v>
      </c>
      <c r="E22" s="87"/>
      <c r="F22" s="89">
        <v>0</v>
      </c>
      <c r="G22" s="90"/>
      <c r="H22" s="89">
        <v>0</v>
      </c>
      <c r="I22" s="90"/>
      <c r="J22" s="89">
        <v>0</v>
      </c>
      <c r="K22" s="90"/>
      <c r="L22" s="89">
        <v>0</v>
      </c>
      <c r="M22" s="87"/>
      <c r="N22" s="89">
        <v>0</v>
      </c>
      <c r="O22" s="10"/>
      <c r="P22" s="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spans="1:252" ht="16.149999999999999" customHeight="1" thickBot="1">
      <c r="A23" s="98" t="s">
        <v>77</v>
      </c>
      <c r="B23" s="14">
        <f>B21+B22</f>
        <v>1050000</v>
      </c>
      <c r="C23" s="90"/>
      <c r="D23" s="14">
        <f>SUM(D21:D22)</f>
        <v>1050000</v>
      </c>
      <c r="E23" s="95"/>
      <c r="F23" s="15">
        <f>SUM(F20:F22)</f>
        <v>0</v>
      </c>
      <c r="G23" s="95"/>
      <c r="H23" s="15">
        <f>SUM(H20:H22)</f>
        <v>0</v>
      </c>
      <c r="I23" s="95"/>
      <c r="J23" s="15">
        <f>SUM(J20:J22)</f>
        <v>0</v>
      </c>
      <c r="K23" s="95"/>
      <c r="L23" s="15">
        <f>SUM(L20:L22)</f>
        <v>0</v>
      </c>
      <c r="M23" s="90"/>
      <c r="N23" s="15">
        <f>SUM(N20:N22)</f>
        <v>0</v>
      </c>
      <c r="O23" s="10"/>
      <c r="P23" s="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spans="1:252" ht="15.75" thickTop="1">
      <c r="A24" s="98" t="s">
        <v>92</v>
      </c>
      <c r="B24" s="57"/>
      <c r="C24" s="90"/>
      <c r="D24" s="77">
        <v>7840000</v>
      </c>
      <c r="E24" s="95"/>
      <c r="F24" s="87"/>
      <c r="G24" s="95"/>
      <c r="H24" s="87"/>
      <c r="I24" s="95"/>
      <c r="J24" s="87"/>
      <c r="K24" s="95"/>
      <c r="L24" s="87"/>
      <c r="M24" s="90"/>
      <c r="N24" s="87"/>
      <c r="O24" s="12"/>
      <c r="P24" s="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spans="1:252">
      <c r="A25" s="90"/>
      <c r="B25" s="89"/>
      <c r="C25" s="90"/>
      <c r="D25" s="57"/>
      <c r="E25" s="95"/>
      <c r="F25" s="90"/>
      <c r="G25" s="87"/>
      <c r="H25" s="90"/>
      <c r="I25" s="90"/>
      <c r="J25" s="90"/>
      <c r="K25" s="90"/>
      <c r="L25" s="90"/>
      <c r="M25" s="90"/>
      <c r="N25" s="90"/>
      <c r="O25" s="12"/>
      <c r="P25" s="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1:252" ht="16.149999999999999" customHeight="1" thickBot="1">
      <c r="A26" s="98" t="s">
        <v>94</v>
      </c>
      <c r="B26" s="86">
        <f>B10+B17+B23</f>
        <v>30181900</v>
      </c>
      <c r="C26" s="90"/>
      <c r="D26" s="74">
        <f>SUM(D10+D17+D23)</f>
        <v>27681900</v>
      </c>
      <c r="E26" s="95"/>
      <c r="F26" s="87"/>
      <c r="G26" s="96"/>
      <c r="H26" s="90"/>
      <c r="I26" s="90"/>
      <c r="J26" s="90"/>
      <c r="K26" s="90"/>
      <c r="L26" s="90"/>
      <c r="M26" s="90"/>
      <c r="N26" s="90"/>
      <c r="O26" s="10"/>
      <c r="P26" s="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1:252" ht="16.149999999999999" customHeight="1" thickTop="1">
      <c r="A27" s="98"/>
      <c r="B27" s="186"/>
      <c r="C27" s="90"/>
      <c r="D27" s="77"/>
      <c r="E27" s="95"/>
      <c r="F27" s="87"/>
      <c r="G27" s="96"/>
      <c r="H27" s="90"/>
      <c r="I27" s="90"/>
      <c r="J27" s="90"/>
      <c r="K27" s="90"/>
      <c r="L27" s="90"/>
      <c r="M27" s="90"/>
      <c r="N27" s="90"/>
      <c r="O27" s="10"/>
      <c r="P27" s="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spans="1:252" ht="16.149999999999999" customHeight="1">
      <c r="A28" s="98" t="s">
        <v>76</v>
      </c>
      <c r="B28" s="171"/>
      <c r="C28" s="90"/>
      <c r="D28" s="171">
        <v>42430000</v>
      </c>
      <c r="E28" s="87"/>
      <c r="F28" s="89"/>
      <c r="G28" s="90"/>
      <c r="H28" s="89"/>
      <c r="I28" s="90"/>
      <c r="J28" s="89"/>
      <c r="K28" s="90"/>
      <c r="L28" s="89"/>
      <c r="M28" s="87"/>
      <c r="N28" s="89"/>
      <c r="O28" s="10"/>
      <c r="P28" s="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spans="1:252">
      <c r="A29" s="188" t="s">
        <v>98</v>
      </c>
      <c r="B29" s="89"/>
      <c r="C29" s="90"/>
      <c r="D29" s="190">
        <f>D6+D15+D21</f>
        <v>27506900</v>
      </c>
      <c r="E29" s="87"/>
      <c r="F29" s="89"/>
      <c r="G29" s="90"/>
      <c r="H29" s="89"/>
      <c r="I29" s="90"/>
      <c r="J29" s="89"/>
      <c r="K29" s="90"/>
      <c r="L29" s="89"/>
      <c r="M29" s="87"/>
      <c r="N29" s="89"/>
      <c r="O29" s="12"/>
      <c r="P29" s="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spans="1:252" ht="16.149999999999999" customHeight="1">
      <c r="A30" s="98" t="s">
        <v>99</v>
      </c>
      <c r="B30" s="109"/>
      <c r="C30" s="109"/>
      <c r="D30" s="191">
        <f>D29/D28</f>
        <v>0.64828894650011781</v>
      </c>
      <c r="E30" s="87"/>
      <c r="F30" s="89"/>
      <c r="G30" s="90"/>
      <c r="H30" s="89"/>
      <c r="I30" s="90"/>
      <c r="J30" s="89"/>
      <c r="K30" s="90"/>
      <c r="L30" s="89"/>
      <c r="M30" s="87"/>
      <c r="N30" s="89"/>
      <c r="O30" s="12"/>
      <c r="P30" s="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</row>
    <row r="31" spans="1:252" s="153" customFormat="1" ht="15.75" thickBot="1">
      <c r="A31" s="98"/>
      <c r="B31" s="109"/>
      <c r="C31" s="109"/>
      <c r="D31" s="189"/>
      <c r="E31" s="90"/>
      <c r="F31" s="90"/>
      <c r="G31" s="91"/>
      <c r="H31" s="90"/>
      <c r="I31" s="90"/>
      <c r="J31" s="90"/>
      <c r="K31" s="90"/>
      <c r="L31" s="90"/>
      <c r="M31" s="90"/>
      <c r="N31" s="90"/>
      <c r="O31" s="10"/>
      <c r="P31" s="152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  <c r="IP31" s="151"/>
      <c r="IQ31" s="151"/>
      <c r="IR31" s="151"/>
    </row>
    <row r="32" spans="1:252" ht="16.899999999999999" customHeight="1">
      <c r="A32" s="158"/>
      <c r="B32" s="159"/>
      <c r="C32" s="160"/>
      <c r="D32" s="159"/>
      <c r="E32" s="161"/>
      <c r="F32" s="159"/>
      <c r="G32" s="158"/>
      <c r="H32" s="159"/>
      <c r="I32" s="158"/>
      <c r="J32" s="159"/>
      <c r="K32" s="158"/>
      <c r="L32" s="159"/>
      <c r="M32" s="161"/>
      <c r="N32" s="159"/>
      <c r="O32" s="151"/>
      <c r="P32" s="6"/>
      <c r="Q32" s="5" t="s">
        <v>72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15.75">
      <c r="A33" s="154"/>
      <c r="B33" s="218" t="s">
        <v>7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5"/>
    </row>
    <row r="34" spans="1:252" ht="18">
      <c r="A34" s="194" t="s">
        <v>8</v>
      </c>
      <c r="B34" s="139" t="s">
        <v>3</v>
      </c>
      <c r="C34" s="100"/>
      <c r="D34" s="82">
        <v>2014</v>
      </c>
      <c r="E34" s="84"/>
      <c r="F34" s="82">
        <v>2015</v>
      </c>
      <c r="G34" s="84"/>
      <c r="H34" s="82">
        <v>2016</v>
      </c>
      <c r="I34" s="195"/>
      <c r="J34" s="82">
        <v>2017</v>
      </c>
      <c r="K34" s="195"/>
      <c r="L34" s="82">
        <v>2018</v>
      </c>
      <c r="M34" s="195"/>
      <c r="N34" s="140">
        <v>2019</v>
      </c>
      <c r="P34" s="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spans="1:252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2"/>
      <c r="P35" s="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spans="1:252">
      <c r="A36" s="90" t="s">
        <v>36</v>
      </c>
      <c r="B36" s="87">
        <f>SUM(D36+F36+H36+J36+L36+N36)</f>
        <v>26632491</v>
      </c>
      <c r="C36" s="90"/>
      <c r="D36" s="87">
        <f>D38-D37</f>
        <v>26632491</v>
      </c>
      <c r="E36" s="90"/>
      <c r="F36" s="89">
        <v>0</v>
      </c>
      <c r="G36" s="95"/>
      <c r="H36" s="89">
        <v>0</v>
      </c>
      <c r="I36" s="95"/>
      <c r="J36" s="89">
        <v>0</v>
      </c>
      <c r="K36" s="95"/>
      <c r="L36" s="89">
        <v>0</v>
      </c>
      <c r="M36" s="95"/>
      <c r="N36" s="89">
        <v>0</v>
      </c>
      <c r="O36" s="12"/>
      <c r="P36" s="111" t="s">
        <v>29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</row>
    <row r="37" spans="1:252">
      <c r="A37" s="90" t="s">
        <v>43</v>
      </c>
      <c r="B37" s="87">
        <f>SUM(D37+F37+H37+J37+L37+N37)</f>
        <v>2415000</v>
      </c>
      <c r="C37" s="90"/>
      <c r="D37" s="87">
        <v>2415000</v>
      </c>
      <c r="E37" s="90"/>
      <c r="F37" s="89">
        <v>0</v>
      </c>
      <c r="G37" s="95"/>
      <c r="H37" s="89">
        <v>0</v>
      </c>
      <c r="I37" s="95"/>
      <c r="J37" s="89">
        <v>0</v>
      </c>
      <c r="K37" s="95"/>
      <c r="L37" s="89">
        <v>0</v>
      </c>
      <c r="M37" s="95"/>
      <c r="N37" s="89">
        <v>0</v>
      </c>
      <c r="O37" s="12"/>
      <c r="P37" s="2" t="s">
        <v>23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</row>
    <row r="38" spans="1:252">
      <c r="A38" s="187" t="s">
        <v>96</v>
      </c>
      <c r="B38" s="87">
        <f>SUM(D38+F38+H38+J38+L38+N38)</f>
        <v>29047491</v>
      </c>
      <c r="C38" s="90"/>
      <c r="D38" s="87">
        <v>29047491</v>
      </c>
      <c r="E38" s="90"/>
      <c r="F38" s="89"/>
      <c r="G38" s="95"/>
      <c r="H38" s="89"/>
      <c r="I38" s="95"/>
      <c r="J38" s="89"/>
      <c r="K38" s="95"/>
      <c r="L38" s="89"/>
      <c r="M38" s="95"/>
      <c r="N38" s="89"/>
      <c r="O38" s="12"/>
      <c r="P38" s="2" t="s">
        <v>9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</row>
    <row r="39" spans="1:252">
      <c r="A39" s="98" t="s">
        <v>44</v>
      </c>
      <c r="B39" s="87"/>
      <c r="C39" s="90"/>
      <c r="D39" s="87"/>
      <c r="E39" s="90"/>
      <c r="F39" s="89"/>
      <c r="G39" s="90"/>
      <c r="H39" s="89"/>
      <c r="I39" s="90"/>
      <c r="J39" s="89"/>
      <c r="K39" s="90"/>
      <c r="L39" s="89"/>
      <c r="M39" s="87"/>
      <c r="N39" s="89"/>
      <c r="O39" s="10"/>
      <c r="P39" s="2" t="s">
        <v>22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</row>
    <row r="40" spans="1:252">
      <c r="A40" s="90" t="s">
        <v>45</v>
      </c>
      <c r="B40" s="87">
        <v>5184250</v>
      </c>
      <c r="C40" s="88"/>
      <c r="D40" s="87">
        <f>B40-F40-H40-J40-L40-N40</f>
        <v>3906750</v>
      </c>
      <c r="E40" s="88"/>
      <c r="F40" s="87">
        <v>877500</v>
      </c>
      <c r="G40" s="88"/>
      <c r="H40" s="87">
        <v>200000</v>
      </c>
      <c r="I40" s="88"/>
      <c r="J40" s="89">
        <v>200000</v>
      </c>
      <c r="K40" s="88"/>
      <c r="L40" s="89">
        <v>0</v>
      </c>
      <c r="M40" s="88"/>
      <c r="N40" s="89">
        <v>0</v>
      </c>
      <c r="O40" s="10"/>
      <c r="P40" s="2" t="s">
        <v>93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</row>
    <row r="41" spans="1:252">
      <c r="A41" s="90" t="s">
        <v>46</v>
      </c>
      <c r="B41" s="87">
        <f>SUM(D41+F41+H41+J41+L41+N41)</f>
        <v>0</v>
      </c>
      <c r="C41" s="87"/>
      <c r="D41" s="87">
        <f>D7</f>
        <v>0</v>
      </c>
      <c r="E41" s="88"/>
      <c r="F41" s="87">
        <v>0</v>
      </c>
      <c r="G41" s="88"/>
      <c r="H41" s="89">
        <v>0</v>
      </c>
      <c r="I41" s="88"/>
      <c r="J41" s="89">
        <v>0</v>
      </c>
      <c r="K41" s="88"/>
      <c r="L41" s="87">
        <v>0</v>
      </c>
      <c r="M41" s="90"/>
      <c r="N41" s="87">
        <v>0</v>
      </c>
      <c r="O41" s="10"/>
      <c r="Q41" s="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</row>
    <row r="42" spans="1:252">
      <c r="A42" s="98" t="s">
        <v>97</v>
      </c>
      <c r="B42" s="87">
        <f>SUM(D42+F42+H42+J42+L42+N42)</f>
        <v>5184250</v>
      </c>
      <c r="C42" s="88"/>
      <c r="D42" s="87">
        <f>D40+D41</f>
        <v>3906750</v>
      </c>
      <c r="E42" s="90"/>
      <c r="F42" s="87">
        <f>SUM(F40:F41)</f>
        <v>877500</v>
      </c>
      <c r="G42" s="91"/>
      <c r="H42" s="87">
        <f>SUM(H40:H41)</f>
        <v>200000</v>
      </c>
      <c r="I42" s="90"/>
      <c r="J42" s="87">
        <f>SUM(J40:J41)</f>
        <v>200000</v>
      </c>
      <c r="K42" s="90"/>
      <c r="L42" s="87">
        <f>SUM(L40:L41)</f>
        <v>0</v>
      </c>
      <c r="M42" s="90"/>
      <c r="N42" s="87">
        <f>SUM(N40:N41)</f>
        <v>0</v>
      </c>
      <c r="O42" s="10"/>
      <c r="P42" s="21" t="s">
        <v>83</v>
      </c>
      <c r="Q42" s="2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</row>
    <row r="43" spans="1:252">
      <c r="A43" s="90" t="s">
        <v>48</v>
      </c>
      <c r="B43" s="87">
        <f>SUM(D43+F43+H43+J43+L43+N43)</f>
        <v>0</v>
      </c>
      <c r="C43" s="90"/>
      <c r="D43" s="87">
        <v>0</v>
      </c>
      <c r="E43" s="90"/>
      <c r="F43" s="87">
        <v>0</v>
      </c>
      <c r="G43" s="90"/>
      <c r="H43" s="87">
        <v>0</v>
      </c>
      <c r="I43" s="90"/>
      <c r="J43" s="87">
        <v>0</v>
      </c>
      <c r="K43" s="90"/>
      <c r="L43" s="87">
        <v>0</v>
      </c>
      <c r="M43" s="90"/>
      <c r="N43" s="87">
        <v>0</v>
      </c>
      <c r="O43" s="10"/>
      <c r="P43" s="64" t="s">
        <v>54</v>
      </c>
      <c r="Q43" s="2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</row>
    <row r="44" spans="1:252" ht="15.75" thickBot="1">
      <c r="A44" s="98" t="s">
        <v>55</v>
      </c>
      <c r="B44" s="58">
        <f>SUM(B38+B42+B43)</f>
        <v>34231741</v>
      </c>
      <c r="C44" s="90"/>
      <c r="D44" s="58">
        <f>SUM(D38+D42+D43)</f>
        <v>32954241</v>
      </c>
      <c r="E44" s="95"/>
      <c r="F44" s="58">
        <f>SUM(F36+F42+F43)</f>
        <v>877500</v>
      </c>
      <c r="G44" s="95"/>
      <c r="H44" s="58">
        <f>SUM(H36+H42+H43)</f>
        <v>200000</v>
      </c>
      <c r="I44" s="95"/>
      <c r="J44" s="58">
        <f>SUM(J36+J42+J43)</f>
        <v>200000</v>
      </c>
      <c r="K44" s="95"/>
      <c r="L44" s="58">
        <f>SUM(L36+L42+L43)</f>
        <v>0</v>
      </c>
      <c r="M44" s="90"/>
      <c r="N44" s="58">
        <f>SUM(N36+N42+N43)</f>
        <v>0</v>
      </c>
      <c r="O44" s="2"/>
      <c r="P44" s="21" t="s">
        <v>28</v>
      </c>
      <c r="Q44" s="2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</row>
    <row r="45" spans="1:252" ht="15.75" thickTop="1">
      <c r="A45" s="90"/>
      <c r="B45" s="90"/>
      <c r="C45" s="90"/>
      <c r="D45" s="102"/>
      <c r="E45" s="95"/>
      <c r="F45" s="57"/>
      <c r="G45" s="95"/>
      <c r="H45" s="57"/>
      <c r="I45" s="95"/>
      <c r="J45" s="57"/>
      <c r="K45" s="95"/>
      <c r="L45" s="57"/>
      <c r="M45" s="90"/>
      <c r="N45" s="57"/>
      <c r="O45" s="2"/>
      <c r="P45" s="21" t="s">
        <v>41</v>
      </c>
      <c r="Q45" s="21"/>
    </row>
    <row r="46" spans="1:252" ht="15.75" thickBot="1">
      <c r="A46" s="98" t="s">
        <v>71</v>
      </c>
      <c r="B46" s="90"/>
      <c r="C46" s="90"/>
      <c r="D46" s="185">
        <v>42430000</v>
      </c>
      <c r="E46" s="95"/>
      <c r="F46" s="57"/>
      <c r="G46" s="95"/>
      <c r="H46" s="57"/>
      <c r="I46" s="95"/>
      <c r="J46" s="57"/>
      <c r="K46" s="95"/>
      <c r="L46" s="57"/>
      <c r="M46" s="90"/>
      <c r="N46" s="57"/>
      <c r="O46" s="21"/>
      <c r="P46" s="21" t="s">
        <v>32</v>
      </c>
      <c r="Q46" s="21"/>
    </row>
    <row r="47" spans="1:252" ht="15.75" thickTop="1">
      <c r="A47" s="90"/>
      <c r="B47" s="90"/>
      <c r="C47" s="90"/>
      <c r="D47"/>
      <c r="E47" s="95"/>
      <c r="F47" s="57"/>
      <c r="G47" s="95"/>
      <c r="H47" s="57"/>
      <c r="I47" s="95"/>
      <c r="J47" s="57"/>
      <c r="K47" s="95"/>
      <c r="L47" s="57"/>
      <c r="M47" s="90"/>
      <c r="N47" s="57"/>
      <c r="O47" s="21"/>
      <c r="P47" s="112" t="s">
        <v>42</v>
      </c>
      <c r="Q47" s="21"/>
    </row>
    <row r="48" spans="1:252" ht="15.75" thickBot="1">
      <c r="A48" s="141" t="s">
        <v>58</v>
      </c>
      <c r="B48" s="90"/>
      <c r="C48" s="90"/>
      <c r="D48" s="73">
        <f>D44/D46</f>
        <v>0.77667313221777046</v>
      </c>
      <c r="E48" s="109"/>
      <c r="F48" s="90"/>
      <c r="G48" s="90"/>
      <c r="H48" s="90"/>
      <c r="I48" s="90"/>
      <c r="J48" s="90"/>
      <c r="K48" s="90"/>
      <c r="L48" s="90"/>
      <c r="M48" s="90"/>
      <c r="N48" s="90"/>
      <c r="O48" s="21"/>
      <c r="P48" s="21" t="s">
        <v>33</v>
      </c>
      <c r="Q48" s="21"/>
    </row>
    <row r="49" spans="1:18" ht="16.5" thickTop="1" thickBot="1">
      <c r="A49" s="109"/>
      <c r="B49" s="109"/>
      <c r="C49" s="109"/>
      <c r="D49" s="109"/>
      <c r="E49" s="109"/>
      <c r="F49" s="105"/>
      <c r="G49" s="106"/>
      <c r="H49" s="106"/>
      <c r="I49" s="106"/>
      <c r="J49" s="106"/>
      <c r="K49" s="106"/>
      <c r="L49" s="106"/>
      <c r="M49" s="106"/>
      <c r="N49" s="106"/>
      <c r="O49" s="21"/>
      <c r="P49" s="21" t="s">
        <v>52</v>
      </c>
    </row>
    <row r="50" spans="1:18" ht="15.75" thickTop="1">
      <c r="A50" s="162"/>
      <c r="B50" s="163"/>
      <c r="C50" s="163"/>
      <c r="D50" s="164"/>
      <c r="E50" s="165"/>
      <c r="F50" s="219" t="s">
        <v>66</v>
      </c>
      <c r="G50" s="220"/>
      <c r="H50" s="220"/>
      <c r="I50" s="220"/>
      <c r="J50" s="220"/>
      <c r="K50" s="220"/>
      <c r="L50" s="220"/>
      <c r="M50" s="220"/>
      <c r="N50" s="220"/>
      <c r="O50" s="21"/>
      <c r="P50" s="21" t="s">
        <v>53</v>
      </c>
    </row>
    <row r="51" spans="1:18">
      <c r="A51" s="134" t="s">
        <v>49</v>
      </c>
      <c r="B51" s="119"/>
      <c r="C51" s="121"/>
      <c r="D51" s="119"/>
      <c r="E51" s="122"/>
      <c r="F51" s="94" t="s">
        <v>64</v>
      </c>
      <c r="G51" s="90"/>
      <c r="H51" s="90"/>
      <c r="I51" s="90"/>
      <c r="J51" s="90"/>
      <c r="K51" s="90"/>
      <c r="L51" s="90"/>
      <c r="M51" s="90"/>
      <c r="N51" s="90"/>
      <c r="O51" s="21"/>
      <c r="P51" s="21" t="s">
        <v>63</v>
      </c>
    </row>
    <row r="52" spans="1:18" ht="15.75" thickBot="1">
      <c r="A52" s="119" t="s">
        <v>50</v>
      </c>
      <c r="B52" s="114">
        <f>B40</f>
        <v>5184250</v>
      </c>
      <c r="C52" s="121"/>
      <c r="D52" s="115" t="s">
        <v>67</v>
      </c>
      <c r="E52" s="122"/>
      <c r="F52" s="93" t="s">
        <v>24</v>
      </c>
      <c r="G52" s="90"/>
      <c r="H52" s="90"/>
      <c r="I52" s="90"/>
      <c r="J52" s="90"/>
      <c r="K52" s="90"/>
      <c r="L52" s="90"/>
      <c r="M52" s="90"/>
      <c r="N52" s="90"/>
      <c r="P52" s="21" t="s">
        <v>34</v>
      </c>
    </row>
    <row r="53" spans="1:18" ht="15.75" thickTop="1">
      <c r="A53" s="119" t="s">
        <v>10</v>
      </c>
      <c r="B53" s="123"/>
      <c r="C53" s="124"/>
      <c r="D53" s="125">
        <f>B52/32780333</f>
        <v>0.15815123049543151</v>
      </c>
      <c r="E53" s="126"/>
      <c r="F53" s="93" t="s">
        <v>25</v>
      </c>
      <c r="G53" s="90"/>
      <c r="H53" s="90"/>
      <c r="I53" s="90"/>
      <c r="J53" s="90"/>
      <c r="K53" s="90"/>
      <c r="L53" s="90"/>
      <c r="M53" s="90"/>
      <c r="N53" s="90"/>
      <c r="P53" s="21" t="s">
        <v>30</v>
      </c>
    </row>
    <row r="54" spans="1:18">
      <c r="A54" s="119" t="s">
        <v>51</v>
      </c>
      <c r="B54" s="124"/>
      <c r="C54" s="124"/>
      <c r="D54" s="125">
        <f>(+B52+B43)/32780333</f>
        <v>0.15815123049543151</v>
      </c>
      <c r="E54" s="127"/>
      <c r="F54" s="93" t="s">
        <v>73</v>
      </c>
      <c r="G54" s="90"/>
      <c r="H54" s="90"/>
      <c r="I54" s="90"/>
      <c r="J54" s="90"/>
      <c r="K54" s="90"/>
      <c r="L54" s="90"/>
      <c r="M54" s="90"/>
      <c r="N54" s="90"/>
      <c r="P54" s="21" t="s">
        <v>82</v>
      </c>
      <c r="R54" s="21"/>
    </row>
    <row r="55" spans="1:18">
      <c r="A55" s="134" t="s">
        <v>70</v>
      </c>
      <c r="B55" s="119"/>
      <c r="C55" s="119"/>
      <c r="D55" s="128">
        <v>0.5</v>
      </c>
      <c r="E55" s="127"/>
      <c r="F55" s="94" t="s">
        <v>65</v>
      </c>
      <c r="G55" s="90"/>
      <c r="H55" s="90"/>
      <c r="I55" s="90"/>
      <c r="J55" s="90"/>
      <c r="K55" s="90"/>
      <c r="L55" s="90"/>
      <c r="M55" s="90"/>
      <c r="N55" s="90"/>
      <c r="P55" s="108"/>
      <c r="R55" s="21"/>
    </row>
    <row r="56" spans="1:18">
      <c r="A56" s="134"/>
      <c r="B56" s="119"/>
      <c r="C56" s="119"/>
      <c r="D56" s="125"/>
      <c r="E56" s="127"/>
      <c r="F56" s="93" t="s">
        <v>84</v>
      </c>
      <c r="G56" s="90"/>
      <c r="H56" s="90"/>
      <c r="I56" s="90"/>
      <c r="J56" s="90"/>
      <c r="K56" s="90"/>
      <c r="L56" s="90"/>
      <c r="M56" s="90"/>
      <c r="N56" s="90"/>
      <c r="R56" s="21"/>
    </row>
    <row r="57" spans="1:18">
      <c r="A57" s="119"/>
      <c r="B57" s="119"/>
      <c r="C57" s="119"/>
      <c r="D57" s="124"/>
      <c r="E57" s="127"/>
      <c r="F57" s="94" t="s">
        <v>12</v>
      </c>
      <c r="G57" s="90"/>
      <c r="H57" s="90"/>
      <c r="I57" s="90"/>
      <c r="J57" s="90"/>
      <c r="K57" s="90"/>
      <c r="L57" s="90"/>
      <c r="M57" s="90"/>
      <c r="N57" s="90"/>
      <c r="R57" s="21"/>
    </row>
    <row r="58" spans="1:18" ht="15.75">
      <c r="A58" s="142" t="s">
        <v>14</v>
      </c>
      <c r="B58" s="129"/>
      <c r="C58" s="129"/>
      <c r="D58" s="130"/>
      <c r="E58" s="131"/>
      <c r="F58" s="93" t="s">
        <v>13</v>
      </c>
      <c r="G58" s="90"/>
      <c r="H58" s="90"/>
      <c r="I58" s="90"/>
      <c r="J58" s="90"/>
      <c r="K58" s="90"/>
      <c r="L58" s="90"/>
      <c r="M58" s="90"/>
      <c r="N58" s="90"/>
      <c r="R58" s="21"/>
    </row>
    <row r="59" spans="1:18">
      <c r="A59" s="134" t="s">
        <v>16</v>
      </c>
      <c r="B59" s="124"/>
      <c r="C59" s="124"/>
      <c r="D59" s="132"/>
      <c r="E59" s="133"/>
      <c r="F59" s="93" t="s">
        <v>15</v>
      </c>
      <c r="G59" s="90"/>
      <c r="H59" s="90"/>
      <c r="I59" s="90"/>
      <c r="J59" s="90"/>
      <c r="K59" s="90"/>
      <c r="L59" s="90"/>
      <c r="M59" s="90"/>
      <c r="N59" s="90"/>
      <c r="R59" s="21"/>
    </row>
    <row r="60" spans="1:18">
      <c r="A60" s="119" t="s">
        <v>59</v>
      </c>
      <c r="B60" s="119"/>
      <c r="C60" s="134"/>
      <c r="D60" s="135">
        <v>6.7299999999999999E-2</v>
      </c>
      <c r="E60" s="120"/>
      <c r="F60" s="93" t="s">
        <v>17</v>
      </c>
      <c r="G60" s="90"/>
      <c r="H60" s="90"/>
      <c r="I60" s="90"/>
      <c r="J60" s="90"/>
      <c r="K60" s="90"/>
      <c r="L60" s="90"/>
      <c r="M60" s="90"/>
      <c r="N60" s="90"/>
      <c r="R60" s="21"/>
    </row>
    <row r="61" spans="1:18">
      <c r="A61" s="119" t="s">
        <v>60</v>
      </c>
      <c r="B61" s="119"/>
      <c r="C61" s="134"/>
      <c r="D61" s="135">
        <v>3.5200000000000002E-2</v>
      </c>
      <c r="E61" s="120"/>
      <c r="F61" s="93" t="s">
        <v>18</v>
      </c>
      <c r="G61" s="90"/>
      <c r="H61" s="90"/>
      <c r="I61" s="90"/>
      <c r="J61" s="90"/>
      <c r="K61" s="90"/>
      <c r="L61" s="90"/>
      <c r="M61" s="90"/>
      <c r="N61" s="90"/>
      <c r="R61" s="21"/>
    </row>
    <row r="62" spans="1:18" ht="15.75" thickBot="1">
      <c r="A62" s="134" t="s">
        <v>61</v>
      </c>
      <c r="B62" s="119"/>
      <c r="C62" s="119"/>
      <c r="D62" s="116">
        <f>SUM(D60:D61)</f>
        <v>0.10250000000000001</v>
      </c>
      <c r="E62" s="120"/>
      <c r="F62" s="93" t="s">
        <v>19</v>
      </c>
      <c r="G62" s="90"/>
      <c r="H62" s="90"/>
      <c r="I62" s="90"/>
      <c r="J62" s="90"/>
      <c r="K62" s="90"/>
      <c r="L62" s="90"/>
      <c r="M62" s="90"/>
      <c r="N62" s="90"/>
      <c r="R62" s="21"/>
    </row>
    <row r="63" spans="1:18" ht="15.75" thickTop="1">
      <c r="A63" s="119"/>
      <c r="B63" s="119"/>
      <c r="C63" s="119"/>
      <c r="D63" s="117"/>
      <c r="E63" s="120"/>
      <c r="F63" s="93" t="s">
        <v>20</v>
      </c>
      <c r="G63" s="90"/>
      <c r="H63" s="90"/>
      <c r="I63" s="90"/>
      <c r="J63" s="87"/>
      <c r="K63" s="90"/>
      <c r="L63" s="90"/>
      <c r="M63" s="90"/>
      <c r="N63" s="90"/>
    </row>
    <row r="64" spans="1:18" ht="15.75" thickBot="1">
      <c r="A64" s="134" t="s">
        <v>106</v>
      </c>
      <c r="B64" s="119"/>
      <c r="C64" s="121"/>
      <c r="D64" s="118">
        <v>5.7000000000000002E-2</v>
      </c>
      <c r="E64" s="120"/>
      <c r="F64" s="93" t="s">
        <v>21</v>
      </c>
      <c r="G64" s="90"/>
      <c r="H64" s="90"/>
      <c r="I64" s="90"/>
      <c r="J64" s="136"/>
      <c r="K64" s="90"/>
      <c r="L64" s="90"/>
      <c r="M64" s="90"/>
      <c r="N64" s="90"/>
    </row>
    <row r="65" spans="1:14" ht="15.75" thickTop="1">
      <c r="A65" s="129"/>
      <c r="B65" s="143"/>
      <c r="C65" s="144"/>
      <c r="D65" s="145"/>
      <c r="E65" s="120"/>
      <c r="F65" s="93" t="s">
        <v>27</v>
      </c>
      <c r="G65" s="90"/>
      <c r="H65" s="90"/>
      <c r="I65" s="90"/>
      <c r="J65" s="136"/>
      <c r="K65" s="90"/>
      <c r="L65" s="90"/>
      <c r="M65" s="90"/>
      <c r="N65" s="90"/>
    </row>
    <row r="66" spans="1:14" ht="15.75" thickBot="1">
      <c r="A66" s="166"/>
      <c r="B66" s="166"/>
      <c r="C66" s="166"/>
      <c r="D66" s="166"/>
      <c r="E66" s="107"/>
      <c r="F66" s="137"/>
      <c r="G66" s="97"/>
      <c r="H66" s="97"/>
      <c r="I66" s="97"/>
      <c r="J66" s="138"/>
      <c r="K66" s="97"/>
      <c r="L66" s="97"/>
      <c r="M66" s="97"/>
      <c r="N66" s="97"/>
    </row>
    <row r="67" spans="1:14" ht="15.75" thickTop="1">
      <c r="A67" s="46"/>
      <c r="B67" s="46"/>
      <c r="C67" s="46"/>
      <c r="D67" s="46"/>
      <c r="E67" s="12"/>
      <c r="F67" s="21"/>
      <c r="G67" s="21"/>
      <c r="H67" s="21"/>
      <c r="I67" s="21"/>
      <c r="J67" s="21"/>
      <c r="K67" s="21"/>
      <c r="L67" s="21"/>
      <c r="M67" s="21"/>
      <c r="N67" s="21"/>
    </row>
    <row r="68" spans="1:14">
      <c r="A68" s="62" t="s">
        <v>81</v>
      </c>
      <c r="E68" s="43"/>
      <c r="G68" s="21"/>
      <c r="H68" s="21"/>
      <c r="I68" s="21"/>
      <c r="J68" s="21"/>
      <c r="K68" s="21"/>
      <c r="L68" s="21"/>
      <c r="M68" s="21"/>
      <c r="N68" s="2"/>
    </row>
    <row r="69" spans="1:14">
      <c r="E69" s="113"/>
      <c r="F69" s="21"/>
      <c r="G69" s="46"/>
      <c r="H69" s="46"/>
      <c r="I69" s="46"/>
    </row>
    <row r="70" spans="1:14">
      <c r="E70" s="46"/>
    </row>
  </sheetData>
  <mergeCells count="5">
    <mergeCell ref="L1:N1"/>
    <mergeCell ref="A3:A4"/>
    <mergeCell ref="B3:N3"/>
    <mergeCell ref="B33:N33"/>
    <mergeCell ref="F50:N50"/>
  </mergeCells>
  <pageMargins left="0.75" right="0.5" top="0.5" bottom="0.5" header="0.5" footer="0.5"/>
  <pageSetup scale="49" orientation="landscape" r:id="rId1"/>
  <headerFooter alignWithMargins="0">
    <oddFooter>&amp;L&amp;Z&amp;F&amp;RReport Run &amp;D</oddFooter>
  </headerFooter>
  <rowBreaks count="1" manualBreakCount="1">
    <brk id="53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70"/>
  <sheetViews>
    <sheetView showOutlineSymbols="0" topLeftCell="A2" zoomScale="87" zoomScaleNormal="87" workbookViewId="0">
      <selection activeCell="D28" sqref="D28"/>
    </sheetView>
  </sheetViews>
  <sheetFormatPr defaultColWidth="8.77734375" defaultRowHeight="15"/>
  <cols>
    <col min="1" max="1" width="54.5546875" style="108" customWidth="1"/>
    <col min="2" max="2" width="12.77734375" style="108" customWidth="1"/>
    <col min="3" max="3" width="3.77734375" style="108" customWidth="1"/>
    <col min="4" max="4" width="12.77734375" style="108" customWidth="1"/>
    <col min="5" max="5" width="3.88671875" style="108" customWidth="1"/>
    <col min="6" max="6" width="12.77734375" style="108" customWidth="1"/>
    <col min="7" max="7" width="3.77734375" style="108" customWidth="1"/>
    <col min="8" max="8" width="12.77734375" style="108" customWidth="1"/>
    <col min="9" max="9" width="3.77734375" style="108" customWidth="1"/>
    <col min="10" max="10" width="12.77734375" style="108" customWidth="1"/>
    <col min="11" max="11" width="3.77734375" style="108" customWidth="1"/>
    <col min="12" max="12" width="12.77734375" style="108" customWidth="1"/>
    <col min="13" max="13" width="3.77734375" style="108" customWidth="1"/>
    <col min="14" max="14" width="12.77734375" style="108" customWidth="1"/>
    <col min="15" max="15" width="8.77734375" style="108" customWidth="1"/>
    <col min="16" max="16" width="10.21875" style="62" bestFit="1" customWidth="1"/>
    <col min="17" max="16384" width="8.77734375" style="108"/>
  </cols>
  <sheetData>
    <row r="1" spans="1:252" ht="58.5" customHeight="1" thickBot="1">
      <c r="A1" s="155" t="s">
        <v>80</v>
      </c>
      <c r="B1" s="156"/>
      <c r="C1" s="156"/>
      <c r="D1" s="156"/>
      <c r="E1" s="157" t="s">
        <v>1</v>
      </c>
      <c r="F1" s="156"/>
      <c r="G1" s="156"/>
      <c r="H1" s="156"/>
      <c r="I1" s="156"/>
      <c r="J1" s="156"/>
      <c r="K1" s="156"/>
      <c r="L1" s="225" t="s">
        <v>107</v>
      </c>
      <c r="M1" s="225"/>
      <c r="N1" s="225"/>
    </row>
    <row r="2" spans="1:252" ht="24" customHeight="1" thickTop="1">
      <c r="A2" s="147"/>
      <c r="B2" s="146"/>
      <c r="C2" s="146"/>
      <c r="D2" s="146"/>
      <c r="E2" s="148"/>
      <c r="F2" s="148"/>
      <c r="G2" s="148"/>
      <c r="H2" s="148"/>
      <c r="I2" s="146"/>
      <c r="J2" s="148"/>
      <c r="K2" s="148"/>
      <c r="L2" s="148"/>
      <c r="M2" s="148"/>
      <c r="N2" s="149"/>
    </row>
    <row r="3" spans="1:252" s="153" customFormat="1" ht="15.75">
      <c r="A3" s="221" t="s">
        <v>4</v>
      </c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151"/>
      <c r="P3" s="152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</row>
    <row r="4" spans="1:252" ht="16.149999999999999" customHeight="1">
      <c r="A4" s="221"/>
      <c r="B4" s="78" t="s">
        <v>3</v>
      </c>
      <c r="C4" s="79"/>
      <c r="D4" s="78">
        <v>2014</v>
      </c>
      <c r="E4" s="80"/>
      <c r="F4" s="78">
        <v>2015</v>
      </c>
      <c r="G4" s="80"/>
      <c r="H4" s="78">
        <v>2016</v>
      </c>
      <c r="I4" s="81"/>
      <c r="J4" s="78">
        <v>2017</v>
      </c>
      <c r="K4" s="81"/>
      <c r="L4" s="78">
        <v>2018</v>
      </c>
      <c r="M4" s="81"/>
      <c r="N4" s="78">
        <v>2019</v>
      </c>
      <c r="O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 ht="15.75">
      <c r="A5" s="16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252" ht="16.149999999999999" customHeight="1">
      <c r="A6" s="90" t="s">
        <v>37</v>
      </c>
      <c r="B6" s="89">
        <f>SUM(D6+F6+H6+J6+L6+N6)</f>
        <v>23666900</v>
      </c>
      <c r="C6" s="88"/>
      <c r="D6" s="87">
        <v>23666900</v>
      </c>
      <c r="E6" s="87"/>
      <c r="F6" s="89">
        <v>0</v>
      </c>
      <c r="G6" s="90"/>
      <c r="H6" s="89">
        <v>0</v>
      </c>
      <c r="I6" s="90"/>
      <c r="J6" s="89">
        <v>0</v>
      </c>
      <c r="K6" s="90"/>
      <c r="L6" s="89">
        <v>0</v>
      </c>
      <c r="M6" s="87"/>
      <c r="N6" s="89">
        <v>0</v>
      </c>
      <c r="O6" s="10"/>
      <c r="P6" s="182" t="s">
        <v>102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spans="1:252" ht="16.149999999999999" customHeight="1">
      <c r="A7" s="90" t="s">
        <v>39</v>
      </c>
      <c r="B7" s="89">
        <f>SUM(D7+F7+H7+J7+L7+N7)</f>
        <v>0</v>
      </c>
      <c r="C7" s="90"/>
      <c r="D7" s="87">
        <v>0</v>
      </c>
      <c r="E7" s="87"/>
      <c r="F7" s="89">
        <v>0</v>
      </c>
      <c r="G7" s="90"/>
      <c r="H7" s="89">
        <v>0</v>
      </c>
      <c r="I7" s="90"/>
      <c r="J7" s="89">
        <v>0</v>
      </c>
      <c r="K7" s="90"/>
      <c r="L7" s="89">
        <v>0</v>
      </c>
      <c r="M7" s="87"/>
      <c r="N7" s="89">
        <v>0</v>
      </c>
      <c r="O7" s="10"/>
      <c r="P7" s="62" t="s">
        <v>101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ht="16.149999999999999" customHeight="1">
      <c r="A8" s="90" t="s">
        <v>35</v>
      </c>
      <c r="B8" s="89">
        <f>SUM(D8+F8+H8+J8+L8+N8)</f>
        <v>1800000</v>
      </c>
      <c r="C8" s="90"/>
      <c r="D8" s="87">
        <v>300000</v>
      </c>
      <c r="E8" s="109"/>
      <c r="F8" s="87">
        <v>1500000</v>
      </c>
      <c r="G8" s="90"/>
      <c r="H8" s="87">
        <v>0</v>
      </c>
      <c r="I8" s="90"/>
      <c r="J8" s="87">
        <v>0</v>
      </c>
      <c r="K8" s="90"/>
      <c r="L8" s="87">
        <v>0</v>
      </c>
      <c r="M8" s="90"/>
      <c r="N8" s="87">
        <v>0</v>
      </c>
      <c r="O8" s="10"/>
      <c r="P8" s="199">
        <v>27506900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spans="1:252" ht="16.149999999999999" customHeight="1">
      <c r="A9" s="90" t="s">
        <v>100</v>
      </c>
      <c r="B9" s="89">
        <f>SUM(D9+F9+H9+J9+L9+N9)</f>
        <v>1000000</v>
      </c>
      <c r="C9" s="90"/>
      <c r="D9" s="87">
        <v>0</v>
      </c>
      <c r="E9" s="109"/>
      <c r="F9" s="87">
        <v>1000000</v>
      </c>
      <c r="G9" s="90"/>
      <c r="H9" s="87">
        <v>0</v>
      </c>
      <c r="I9" s="90"/>
      <c r="J9" s="87">
        <v>0</v>
      </c>
      <c r="K9" s="90"/>
      <c r="L9" s="87">
        <v>0</v>
      </c>
      <c r="M9" s="90"/>
      <c r="N9" s="87">
        <v>0</v>
      </c>
      <c r="O9" s="10"/>
      <c r="P9" s="198">
        <f>D17</f>
        <v>2415000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pans="1:252" ht="16.149999999999999" customHeight="1" thickBot="1">
      <c r="A10" s="98" t="s">
        <v>68</v>
      </c>
      <c r="B10" s="14">
        <f>SUM(B6:B9)</f>
        <v>26466900</v>
      </c>
      <c r="C10" s="90"/>
      <c r="D10" s="14">
        <f>SUM(D6:D9)</f>
        <v>23966900</v>
      </c>
      <c r="E10" s="95"/>
      <c r="F10" s="14">
        <f>SUM(F6:F9)</f>
        <v>2500000</v>
      </c>
      <c r="G10" s="95"/>
      <c r="H10" s="14">
        <f>SUM(H6:H9)</f>
        <v>0</v>
      </c>
      <c r="I10" s="95"/>
      <c r="J10" s="14">
        <f>SUM(J6:J9)</f>
        <v>0</v>
      </c>
      <c r="K10" s="95"/>
      <c r="L10" s="14">
        <f>SUM(L6:L9)</f>
        <v>0</v>
      </c>
      <c r="M10" s="90"/>
      <c r="N10" s="14">
        <f>SUM(N6:N9)</f>
        <v>0</v>
      </c>
      <c r="O10" s="10"/>
      <c r="P10" s="198">
        <f>D23</f>
        <v>1200000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spans="1:252" ht="16.149999999999999" customHeight="1" thickTop="1">
      <c r="A11" s="98"/>
      <c r="B11" s="57"/>
      <c r="C11" s="90"/>
      <c r="D11" s="57"/>
      <c r="E11" s="95"/>
      <c r="F11" s="87"/>
      <c r="G11" s="95"/>
      <c r="H11" s="87"/>
      <c r="I11" s="95"/>
      <c r="J11" s="87"/>
      <c r="K11" s="95"/>
      <c r="L11" s="87"/>
      <c r="M11" s="90"/>
      <c r="N11" s="87"/>
      <c r="O11" s="10"/>
      <c r="P11" s="200">
        <f>P8-P9-P10</f>
        <v>23891900</v>
      </c>
      <c r="Q11" s="201" t="s">
        <v>103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>
      <c r="A12" s="141" t="s">
        <v>86</v>
      </c>
      <c r="C12" s="90"/>
      <c r="D12" s="77">
        <v>31765000</v>
      </c>
      <c r="E12" s="95"/>
      <c r="F12" s="87"/>
      <c r="G12" s="95"/>
      <c r="H12" s="87"/>
      <c r="I12" s="95"/>
      <c r="J12" s="87"/>
      <c r="K12" s="95"/>
      <c r="L12" s="87"/>
      <c r="M12" s="90"/>
      <c r="N12" s="87"/>
      <c r="O12" s="12"/>
      <c r="P12" s="110" t="s">
        <v>104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spans="1:252">
      <c r="A13" s="90"/>
      <c r="B13" s="89"/>
      <c r="C13" s="90"/>
      <c r="D13" s="57"/>
      <c r="E13" s="95"/>
      <c r="F13" s="90"/>
      <c r="G13" s="87"/>
      <c r="H13" s="90"/>
      <c r="I13" s="90"/>
      <c r="J13" s="90"/>
      <c r="K13" s="90"/>
      <c r="L13" s="90"/>
      <c r="M13" s="90"/>
      <c r="N13" s="90"/>
      <c r="O13" s="12"/>
      <c r="P13" s="2" t="s">
        <v>105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ht="16.149999999999999" customHeight="1">
      <c r="A14" s="170" t="s">
        <v>87</v>
      </c>
      <c r="B14" s="90"/>
      <c r="C14" s="90"/>
      <c r="D14" s="109"/>
      <c r="E14" s="90"/>
      <c r="F14" s="90"/>
      <c r="G14" s="91"/>
      <c r="H14" s="90"/>
      <c r="I14" s="90"/>
      <c r="J14" s="90"/>
      <c r="K14" s="90"/>
      <c r="L14" s="90"/>
      <c r="M14" s="90"/>
      <c r="N14" s="90"/>
      <c r="O14" s="10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ht="16.149999999999999" customHeight="1">
      <c r="A15" s="90" t="s">
        <v>38</v>
      </c>
      <c r="B15" s="89">
        <f>SUM(D15+F15+H15+J15+L15+N15)</f>
        <v>2415000</v>
      </c>
      <c r="C15" s="88"/>
      <c r="D15" s="87">
        <v>2415000</v>
      </c>
      <c r="E15" s="87"/>
      <c r="F15" s="89">
        <v>0</v>
      </c>
      <c r="G15" s="90"/>
      <c r="H15" s="89">
        <v>0</v>
      </c>
      <c r="I15" s="90"/>
      <c r="J15" s="89">
        <v>0</v>
      </c>
      <c r="K15" s="90"/>
      <c r="L15" s="89">
        <v>0</v>
      </c>
      <c r="M15" s="87"/>
      <c r="N15" s="89">
        <v>0</v>
      </c>
      <c r="O15" s="10"/>
      <c r="P15" s="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1:252" ht="16.149999999999999" customHeight="1">
      <c r="A16" s="90" t="s">
        <v>40</v>
      </c>
      <c r="B16" s="89">
        <f>SUM(D16+F16+H16+J16+L16+N16)</f>
        <v>0</v>
      </c>
      <c r="C16" s="90"/>
      <c r="D16" s="87">
        <v>0</v>
      </c>
      <c r="E16" s="87"/>
      <c r="F16" s="89">
        <v>0</v>
      </c>
      <c r="G16" s="90"/>
      <c r="H16" s="89">
        <v>0</v>
      </c>
      <c r="I16" s="90"/>
      <c r="J16" s="89">
        <v>0</v>
      </c>
      <c r="K16" s="90"/>
      <c r="L16" s="89">
        <v>0</v>
      </c>
      <c r="M16" s="87"/>
      <c r="N16" s="89">
        <v>0</v>
      </c>
      <c r="O16" s="10"/>
      <c r="P16" s="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1:252" ht="16.149999999999999" customHeight="1" thickBot="1">
      <c r="A17" s="98" t="s">
        <v>77</v>
      </c>
      <c r="B17" s="14">
        <f>B15+B16</f>
        <v>2415000</v>
      </c>
      <c r="C17" s="90"/>
      <c r="D17" s="14">
        <f>D15+D16</f>
        <v>2415000</v>
      </c>
      <c r="E17" s="95"/>
      <c r="F17" s="15">
        <f>SUM(F14:F16)</f>
        <v>0</v>
      </c>
      <c r="G17" s="95"/>
      <c r="H17" s="15">
        <f>SUM(H14:H16)</f>
        <v>0</v>
      </c>
      <c r="I17" s="95"/>
      <c r="J17" s="15">
        <f>SUM(J14:J16)</f>
        <v>0</v>
      </c>
      <c r="K17" s="95"/>
      <c r="L17" s="15">
        <f>SUM(L14:L16)</f>
        <v>0</v>
      </c>
      <c r="M17" s="90"/>
      <c r="N17" s="15">
        <f>SUM(N14:N16)</f>
        <v>0</v>
      </c>
      <c r="O17" s="10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1:252" ht="16.149999999999999" customHeight="1" thickTop="1">
      <c r="A18" s="98" t="s">
        <v>88</v>
      </c>
      <c r="B18" s="57"/>
      <c r="C18" s="90"/>
      <c r="D18" s="77">
        <v>2415000</v>
      </c>
      <c r="E18" s="95"/>
      <c r="F18" s="87"/>
      <c r="G18" s="95"/>
      <c r="H18" s="87"/>
      <c r="I18" s="95"/>
      <c r="J18" s="87"/>
      <c r="K18" s="95"/>
      <c r="L18" s="87"/>
      <c r="M18" s="90"/>
      <c r="N18" s="87"/>
      <c r="O18" s="10"/>
      <c r="P18" s="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1:252" ht="16.149999999999999" customHeight="1">
      <c r="A19" s="98"/>
      <c r="B19" s="57"/>
      <c r="C19" s="90"/>
      <c r="D19" s="77"/>
      <c r="E19" s="95"/>
      <c r="F19" s="87"/>
      <c r="G19" s="95"/>
      <c r="H19" s="87"/>
      <c r="I19" s="95"/>
      <c r="J19" s="87"/>
      <c r="K19" s="95"/>
      <c r="L19" s="87"/>
      <c r="M19" s="90"/>
      <c r="N19" s="87"/>
      <c r="O19" s="10"/>
      <c r="P19" s="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1:252" ht="16.149999999999999" customHeight="1">
      <c r="A20" s="170" t="s">
        <v>89</v>
      </c>
      <c r="B20" s="90"/>
      <c r="C20" s="90"/>
      <c r="D20" s="109"/>
      <c r="E20" s="90"/>
      <c r="F20" s="90"/>
      <c r="G20" s="91"/>
      <c r="H20" s="90"/>
      <c r="I20" s="90"/>
      <c r="J20" s="90"/>
      <c r="K20" s="90"/>
      <c r="L20" s="90"/>
      <c r="M20" s="90"/>
      <c r="N20" s="90"/>
      <c r="O20" s="10"/>
      <c r="P20" s="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1:252" ht="16.149999999999999" customHeight="1">
      <c r="A21" s="90" t="s">
        <v>90</v>
      </c>
      <c r="B21" s="89">
        <f>SUM(D21+F21+H21+J21+L21+N21)</f>
        <v>1200000</v>
      </c>
      <c r="C21" s="88"/>
      <c r="D21" s="87">
        <v>1200000</v>
      </c>
      <c r="E21" s="87"/>
      <c r="F21" s="89">
        <v>0</v>
      </c>
      <c r="G21" s="90"/>
      <c r="H21" s="89">
        <v>0</v>
      </c>
      <c r="I21" s="90"/>
      <c r="J21" s="89">
        <v>0</v>
      </c>
      <c r="K21" s="90"/>
      <c r="L21" s="89">
        <v>0</v>
      </c>
      <c r="M21" s="87"/>
      <c r="N21" s="89">
        <v>0</v>
      </c>
      <c r="O21" s="10"/>
      <c r="P21" s="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1:252" ht="16.149999999999999" customHeight="1">
      <c r="A22" s="90" t="s">
        <v>91</v>
      </c>
      <c r="B22" s="89">
        <f>SUM(D22+F22+H22+J22+L22+N22)</f>
        <v>0</v>
      </c>
      <c r="C22" s="90"/>
      <c r="D22" s="87">
        <v>0</v>
      </c>
      <c r="E22" s="87"/>
      <c r="F22" s="89">
        <v>0</v>
      </c>
      <c r="G22" s="90"/>
      <c r="H22" s="89">
        <v>0</v>
      </c>
      <c r="I22" s="90"/>
      <c r="J22" s="89">
        <v>0</v>
      </c>
      <c r="K22" s="90"/>
      <c r="L22" s="89">
        <v>0</v>
      </c>
      <c r="M22" s="87"/>
      <c r="N22" s="89">
        <v>0</v>
      </c>
      <c r="O22" s="10"/>
      <c r="P22" s="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spans="1:252" ht="16.149999999999999" customHeight="1" thickBot="1">
      <c r="A23" s="98" t="s">
        <v>77</v>
      </c>
      <c r="B23" s="14">
        <f>B21+B22</f>
        <v>1200000</v>
      </c>
      <c r="C23" s="90"/>
      <c r="D23" s="14">
        <f>SUM(D21:D22)</f>
        <v>1200000</v>
      </c>
      <c r="E23" s="95"/>
      <c r="F23" s="15">
        <f>SUM(F20:F22)</f>
        <v>0</v>
      </c>
      <c r="G23" s="95"/>
      <c r="H23" s="15">
        <f>SUM(H20:H22)</f>
        <v>0</v>
      </c>
      <c r="I23" s="95"/>
      <c r="J23" s="15">
        <f>SUM(J20:J22)</f>
        <v>0</v>
      </c>
      <c r="K23" s="95"/>
      <c r="L23" s="15">
        <f>SUM(L20:L22)</f>
        <v>0</v>
      </c>
      <c r="M23" s="90"/>
      <c r="N23" s="15">
        <f>SUM(N20:N22)</f>
        <v>0</v>
      </c>
      <c r="O23" s="10"/>
      <c r="P23" s="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spans="1:252" ht="15.75" thickTop="1">
      <c r="A24" s="98" t="s">
        <v>92</v>
      </c>
      <c r="B24" s="57"/>
      <c r="C24" s="90"/>
      <c r="D24" s="77">
        <v>8250000</v>
      </c>
      <c r="E24" s="95"/>
      <c r="F24" s="87"/>
      <c r="G24" s="95"/>
      <c r="H24" s="87"/>
      <c r="I24" s="95"/>
      <c r="J24" s="87"/>
      <c r="K24" s="95"/>
      <c r="L24" s="87"/>
      <c r="M24" s="90"/>
      <c r="N24" s="87"/>
      <c r="O24" s="12"/>
      <c r="P24" s="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spans="1:252">
      <c r="A25" s="90"/>
      <c r="B25" s="89"/>
      <c r="C25" s="90"/>
      <c r="D25" s="57"/>
      <c r="E25" s="95"/>
      <c r="F25" s="90"/>
      <c r="G25" s="87"/>
      <c r="H25" s="90"/>
      <c r="I25" s="90"/>
      <c r="J25" s="90"/>
      <c r="K25" s="90"/>
      <c r="L25" s="90"/>
      <c r="M25" s="90"/>
      <c r="N25" s="90"/>
      <c r="O25" s="12"/>
      <c r="P25" s="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1:252" ht="16.149999999999999" customHeight="1" thickBot="1">
      <c r="A26" s="98" t="s">
        <v>94</v>
      </c>
      <c r="B26" s="86">
        <f>B10+B17+B23</f>
        <v>30081900</v>
      </c>
      <c r="C26" s="90"/>
      <c r="D26" s="74">
        <f>SUM(D10+D17+D23)</f>
        <v>27581900</v>
      </c>
      <c r="E26" s="95"/>
      <c r="F26" s="87"/>
      <c r="G26" s="96"/>
      <c r="H26" s="90"/>
      <c r="I26" s="90"/>
      <c r="J26" s="90"/>
      <c r="K26" s="90"/>
      <c r="L26" s="90"/>
      <c r="M26" s="90"/>
      <c r="N26" s="90"/>
      <c r="O26" s="10"/>
      <c r="P26" s="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1:252" ht="16.149999999999999" customHeight="1" thickTop="1">
      <c r="A27" s="98"/>
      <c r="B27" s="186"/>
      <c r="C27" s="90"/>
      <c r="D27" s="77"/>
      <c r="E27" s="95"/>
      <c r="F27" s="87"/>
      <c r="G27" s="96"/>
      <c r="H27" s="90"/>
      <c r="I27" s="90"/>
      <c r="J27" s="90"/>
      <c r="K27" s="90"/>
      <c r="L27" s="90"/>
      <c r="M27" s="90"/>
      <c r="N27" s="90"/>
      <c r="O27" s="10"/>
      <c r="P27" s="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spans="1:252" ht="16.149999999999999" customHeight="1">
      <c r="A28" s="98" t="s">
        <v>76</v>
      </c>
      <c r="B28" s="171"/>
      <c r="C28" s="90"/>
      <c r="D28" s="171">
        <v>42430000</v>
      </c>
      <c r="E28" s="87"/>
      <c r="F28" s="89"/>
      <c r="G28" s="90"/>
      <c r="H28" s="89"/>
      <c r="I28" s="90"/>
      <c r="J28" s="89"/>
      <c r="K28" s="90"/>
      <c r="L28" s="89"/>
      <c r="M28" s="87"/>
      <c r="N28" s="89"/>
      <c r="O28" s="10"/>
      <c r="P28" s="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spans="1:252">
      <c r="A29" s="188" t="s">
        <v>98</v>
      </c>
      <c r="B29" s="89"/>
      <c r="C29" s="90"/>
      <c r="D29" s="190">
        <f>D6+D15+D21</f>
        <v>27281900</v>
      </c>
      <c r="E29" s="87"/>
      <c r="F29" s="89"/>
      <c r="G29" s="90"/>
      <c r="H29" s="89"/>
      <c r="I29" s="90"/>
      <c r="J29" s="89"/>
      <c r="K29" s="90"/>
      <c r="L29" s="89"/>
      <c r="M29" s="87"/>
      <c r="N29" s="89"/>
      <c r="O29" s="12"/>
      <c r="P29" s="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spans="1:252" ht="16.149999999999999" customHeight="1">
      <c r="A30" s="98" t="s">
        <v>99</v>
      </c>
      <c r="B30" s="109"/>
      <c r="C30" s="109"/>
      <c r="D30" s="191">
        <f>D29/D28</f>
        <v>0.6429860947442847</v>
      </c>
      <c r="E30" s="87"/>
      <c r="F30" s="89"/>
      <c r="G30" s="90"/>
      <c r="H30" s="89"/>
      <c r="I30" s="90"/>
      <c r="J30" s="89"/>
      <c r="K30" s="90"/>
      <c r="L30" s="89"/>
      <c r="M30" s="87"/>
      <c r="N30" s="89"/>
      <c r="O30" s="12"/>
      <c r="P30" s="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</row>
    <row r="31" spans="1:252" s="153" customFormat="1" ht="15.75" thickBot="1">
      <c r="A31" s="98"/>
      <c r="B31" s="109"/>
      <c r="C31" s="109"/>
      <c r="D31" s="189"/>
      <c r="E31" s="90"/>
      <c r="F31" s="90"/>
      <c r="G31" s="91"/>
      <c r="H31" s="90"/>
      <c r="I31" s="90"/>
      <c r="J31" s="90"/>
      <c r="K31" s="90"/>
      <c r="L31" s="90"/>
      <c r="M31" s="90"/>
      <c r="N31" s="90"/>
      <c r="O31" s="10"/>
      <c r="P31" s="152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  <c r="IP31" s="151"/>
      <c r="IQ31" s="151"/>
      <c r="IR31" s="151"/>
    </row>
    <row r="32" spans="1:252" ht="16.899999999999999" customHeight="1">
      <c r="A32" s="158"/>
      <c r="B32" s="159"/>
      <c r="C32" s="160"/>
      <c r="D32" s="159"/>
      <c r="E32" s="161"/>
      <c r="F32" s="159"/>
      <c r="G32" s="158"/>
      <c r="H32" s="159"/>
      <c r="I32" s="158"/>
      <c r="J32" s="159"/>
      <c r="K32" s="158"/>
      <c r="L32" s="159"/>
      <c r="M32" s="161"/>
      <c r="N32" s="159"/>
      <c r="O32" s="151"/>
      <c r="P32" s="6"/>
      <c r="Q32" s="5" t="s">
        <v>72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15.75">
      <c r="A33" s="154"/>
      <c r="B33" s="218" t="s">
        <v>7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5"/>
    </row>
    <row r="34" spans="1:252" ht="18">
      <c r="A34" s="196" t="s">
        <v>8</v>
      </c>
      <c r="B34" s="139" t="s">
        <v>3</v>
      </c>
      <c r="C34" s="100"/>
      <c r="D34" s="82">
        <v>2014</v>
      </c>
      <c r="E34" s="84"/>
      <c r="F34" s="82">
        <v>2015</v>
      </c>
      <c r="G34" s="84"/>
      <c r="H34" s="82">
        <v>2016</v>
      </c>
      <c r="I34" s="197"/>
      <c r="J34" s="82">
        <v>2017</v>
      </c>
      <c r="K34" s="197"/>
      <c r="L34" s="82">
        <v>2018</v>
      </c>
      <c r="M34" s="197"/>
      <c r="N34" s="140">
        <v>2019</v>
      </c>
      <c r="P34" s="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spans="1:252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2"/>
      <c r="P35" s="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spans="1:252">
      <c r="A36" s="90" t="s">
        <v>36</v>
      </c>
      <c r="B36" s="87">
        <f>SUM(D36+F36+H36+J36+L36+N36)</f>
        <v>26632491</v>
      </c>
      <c r="C36" s="90"/>
      <c r="D36" s="87">
        <f>D38-D37</f>
        <v>26632491</v>
      </c>
      <c r="E36" s="90"/>
      <c r="F36" s="89">
        <v>0</v>
      </c>
      <c r="G36" s="95"/>
      <c r="H36" s="89">
        <v>0</v>
      </c>
      <c r="I36" s="95"/>
      <c r="J36" s="89">
        <v>0</v>
      </c>
      <c r="K36" s="95"/>
      <c r="L36" s="89">
        <v>0</v>
      </c>
      <c r="M36" s="95"/>
      <c r="N36" s="89">
        <v>0</v>
      </c>
      <c r="O36" s="12"/>
      <c r="P36" s="111" t="s">
        <v>29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</row>
    <row r="37" spans="1:252">
      <c r="A37" s="90" t="s">
        <v>43</v>
      </c>
      <c r="B37" s="87">
        <f>SUM(D37+F37+H37+J37+L37+N37)</f>
        <v>2415000</v>
      </c>
      <c r="C37" s="90"/>
      <c r="D37" s="87">
        <v>2415000</v>
      </c>
      <c r="E37" s="90"/>
      <c r="F37" s="89">
        <v>0</v>
      </c>
      <c r="G37" s="95"/>
      <c r="H37" s="89">
        <v>0</v>
      </c>
      <c r="I37" s="95"/>
      <c r="J37" s="89">
        <v>0</v>
      </c>
      <c r="K37" s="95"/>
      <c r="L37" s="89">
        <v>0</v>
      </c>
      <c r="M37" s="95"/>
      <c r="N37" s="89">
        <v>0</v>
      </c>
      <c r="O37" s="12"/>
      <c r="P37" s="2" t="s">
        <v>23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</row>
    <row r="38" spans="1:252">
      <c r="A38" s="187" t="s">
        <v>96</v>
      </c>
      <c r="B38" s="87">
        <f>SUM(D38+F38+H38+J38+L38+N38)</f>
        <v>29047491</v>
      </c>
      <c r="C38" s="90"/>
      <c r="D38" s="87">
        <v>29047491</v>
      </c>
      <c r="E38" s="90"/>
      <c r="F38" s="89"/>
      <c r="G38" s="95"/>
      <c r="H38" s="89"/>
      <c r="I38" s="95"/>
      <c r="J38" s="89"/>
      <c r="K38" s="95"/>
      <c r="L38" s="89"/>
      <c r="M38" s="95"/>
      <c r="N38" s="89"/>
      <c r="O38" s="12"/>
      <c r="P38" s="2" t="s">
        <v>9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</row>
    <row r="39" spans="1:252">
      <c r="A39" s="98" t="s">
        <v>44</v>
      </c>
      <c r="B39" s="87"/>
      <c r="C39" s="90"/>
      <c r="D39" s="87"/>
      <c r="E39" s="90"/>
      <c r="F39" s="89"/>
      <c r="G39" s="90"/>
      <c r="H39" s="89"/>
      <c r="I39" s="90"/>
      <c r="J39" s="89"/>
      <c r="K39" s="90"/>
      <c r="L39" s="89"/>
      <c r="M39" s="87"/>
      <c r="N39" s="89"/>
      <c r="O39" s="10"/>
      <c r="P39" s="2" t="s">
        <v>22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</row>
    <row r="40" spans="1:252">
      <c r="A40" s="90" t="s">
        <v>45</v>
      </c>
      <c r="B40" s="87">
        <v>5184250</v>
      </c>
      <c r="C40" s="88"/>
      <c r="D40" s="87">
        <f>B40-F40-H40-J40-L40-N40</f>
        <v>3906750</v>
      </c>
      <c r="E40" s="88"/>
      <c r="F40" s="87">
        <v>877500</v>
      </c>
      <c r="G40" s="88"/>
      <c r="H40" s="87">
        <v>200000</v>
      </c>
      <c r="I40" s="88"/>
      <c r="J40" s="89">
        <v>200000</v>
      </c>
      <c r="K40" s="88"/>
      <c r="L40" s="89">
        <v>0</v>
      </c>
      <c r="M40" s="88"/>
      <c r="N40" s="89">
        <v>0</v>
      </c>
      <c r="O40" s="10"/>
      <c r="P40" s="2" t="s">
        <v>93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</row>
    <row r="41" spans="1:252">
      <c r="A41" s="90" t="s">
        <v>46</v>
      </c>
      <c r="B41" s="87">
        <f>SUM(D41+F41+H41+J41+L41+N41)</f>
        <v>0</v>
      </c>
      <c r="C41" s="87"/>
      <c r="D41" s="87">
        <f>D7</f>
        <v>0</v>
      </c>
      <c r="E41" s="88"/>
      <c r="F41" s="87">
        <v>0</v>
      </c>
      <c r="G41" s="88"/>
      <c r="H41" s="89">
        <v>0</v>
      </c>
      <c r="I41" s="88"/>
      <c r="J41" s="89">
        <v>0</v>
      </c>
      <c r="K41" s="88"/>
      <c r="L41" s="87">
        <v>0</v>
      </c>
      <c r="M41" s="90"/>
      <c r="N41" s="87">
        <v>0</v>
      </c>
      <c r="O41" s="10"/>
      <c r="Q41" s="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</row>
    <row r="42" spans="1:252">
      <c r="A42" s="98" t="s">
        <v>97</v>
      </c>
      <c r="B42" s="87">
        <f>SUM(D42+F42+H42+J42+L42+N42)</f>
        <v>5184250</v>
      </c>
      <c r="C42" s="88"/>
      <c r="D42" s="87">
        <f>D40+D41</f>
        <v>3906750</v>
      </c>
      <c r="E42" s="90"/>
      <c r="F42" s="87">
        <f>SUM(F40:F41)</f>
        <v>877500</v>
      </c>
      <c r="G42" s="91"/>
      <c r="H42" s="87">
        <f>SUM(H40:H41)</f>
        <v>200000</v>
      </c>
      <c r="I42" s="90"/>
      <c r="J42" s="87">
        <f>SUM(J40:J41)</f>
        <v>200000</v>
      </c>
      <c r="K42" s="90"/>
      <c r="L42" s="87">
        <f>SUM(L40:L41)</f>
        <v>0</v>
      </c>
      <c r="M42" s="90"/>
      <c r="N42" s="87">
        <f>SUM(N40:N41)</f>
        <v>0</v>
      </c>
      <c r="O42" s="10"/>
      <c r="P42" s="21" t="s">
        <v>83</v>
      </c>
      <c r="Q42" s="2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</row>
    <row r="43" spans="1:252">
      <c r="A43" s="90" t="s">
        <v>48</v>
      </c>
      <c r="B43" s="87">
        <f>SUM(D43+F43+H43+J43+L43+N43)</f>
        <v>0</v>
      </c>
      <c r="C43" s="90"/>
      <c r="D43" s="87">
        <v>0</v>
      </c>
      <c r="E43" s="90"/>
      <c r="F43" s="87">
        <v>0</v>
      </c>
      <c r="G43" s="90"/>
      <c r="H43" s="87">
        <v>0</v>
      </c>
      <c r="I43" s="90"/>
      <c r="J43" s="87">
        <v>0</v>
      </c>
      <c r="K43" s="90"/>
      <c r="L43" s="87">
        <v>0</v>
      </c>
      <c r="M43" s="90"/>
      <c r="N43" s="87">
        <v>0</v>
      </c>
      <c r="O43" s="10"/>
      <c r="P43" s="64" t="s">
        <v>54</v>
      </c>
      <c r="Q43" s="2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</row>
    <row r="44" spans="1:252" ht="15.75" thickBot="1">
      <c r="A44" s="98" t="s">
        <v>55</v>
      </c>
      <c r="B44" s="58">
        <f>SUM(B38+B42+B43)</f>
        <v>34231741</v>
      </c>
      <c r="C44" s="90"/>
      <c r="D44" s="58">
        <f>SUM(D38+D42+D43)</f>
        <v>32954241</v>
      </c>
      <c r="E44" s="95"/>
      <c r="F44" s="58">
        <f>SUM(F36+F42+F43)</f>
        <v>877500</v>
      </c>
      <c r="G44" s="95"/>
      <c r="H44" s="58">
        <f>SUM(H36+H42+H43)</f>
        <v>200000</v>
      </c>
      <c r="I44" s="95"/>
      <c r="J44" s="58">
        <f>SUM(J36+J42+J43)</f>
        <v>200000</v>
      </c>
      <c r="K44" s="95"/>
      <c r="L44" s="58">
        <f>SUM(L36+L42+L43)</f>
        <v>0</v>
      </c>
      <c r="M44" s="90"/>
      <c r="N44" s="58">
        <f>SUM(N36+N42+N43)</f>
        <v>0</v>
      </c>
      <c r="O44" s="2"/>
      <c r="P44" s="21" t="s">
        <v>28</v>
      </c>
      <c r="Q44" s="2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</row>
    <row r="45" spans="1:252" ht="15.75" thickTop="1">
      <c r="A45" s="90"/>
      <c r="B45" s="90"/>
      <c r="C45" s="90"/>
      <c r="D45" s="102"/>
      <c r="E45" s="95"/>
      <c r="F45" s="57"/>
      <c r="G45" s="95"/>
      <c r="H45" s="57"/>
      <c r="I45" s="95"/>
      <c r="J45" s="57"/>
      <c r="K45" s="95"/>
      <c r="L45" s="57"/>
      <c r="M45" s="90"/>
      <c r="N45" s="57"/>
      <c r="O45" s="2"/>
      <c r="P45" s="21" t="s">
        <v>41</v>
      </c>
      <c r="Q45" s="21"/>
    </row>
    <row r="46" spans="1:252" ht="15.75" thickBot="1">
      <c r="A46" s="98" t="s">
        <v>71</v>
      </c>
      <c r="B46" s="90"/>
      <c r="C46" s="90"/>
      <c r="D46" s="185">
        <v>42430000</v>
      </c>
      <c r="E46" s="95"/>
      <c r="F46" s="57"/>
      <c r="G46" s="95"/>
      <c r="H46" s="57"/>
      <c r="I46" s="95"/>
      <c r="J46" s="57"/>
      <c r="K46" s="95"/>
      <c r="L46" s="57"/>
      <c r="M46" s="90"/>
      <c r="N46" s="57"/>
      <c r="O46" s="21"/>
      <c r="P46" s="21" t="s">
        <v>32</v>
      </c>
      <c r="Q46" s="21"/>
    </row>
    <row r="47" spans="1:252" ht="15.75" thickTop="1">
      <c r="A47" s="90"/>
      <c r="B47" s="90"/>
      <c r="C47" s="90"/>
      <c r="D47"/>
      <c r="E47" s="95"/>
      <c r="F47" s="57"/>
      <c r="G47" s="95"/>
      <c r="H47" s="57"/>
      <c r="I47" s="95"/>
      <c r="J47" s="57"/>
      <c r="K47" s="95"/>
      <c r="L47" s="57"/>
      <c r="M47" s="90"/>
      <c r="N47" s="57"/>
      <c r="O47" s="21"/>
      <c r="P47" s="112" t="s">
        <v>42</v>
      </c>
      <c r="Q47" s="21"/>
    </row>
    <row r="48" spans="1:252" ht="15.75" thickBot="1">
      <c r="A48" s="141" t="s">
        <v>58</v>
      </c>
      <c r="B48" s="90"/>
      <c r="C48" s="90"/>
      <c r="D48" s="73">
        <f>D44/D46</f>
        <v>0.77667313221777046</v>
      </c>
      <c r="E48" s="109"/>
      <c r="F48" s="90"/>
      <c r="G48" s="90"/>
      <c r="H48" s="90"/>
      <c r="I48" s="90"/>
      <c r="J48" s="90"/>
      <c r="K48" s="90"/>
      <c r="L48" s="90"/>
      <c r="M48" s="90"/>
      <c r="N48" s="90"/>
      <c r="O48" s="21"/>
      <c r="P48" s="21" t="s">
        <v>33</v>
      </c>
      <c r="Q48" s="21"/>
    </row>
    <row r="49" spans="1:18" ht="16.5" thickTop="1" thickBot="1">
      <c r="A49" s="109"/>
      <c r="B49" s="109"/>
      <c r="C49" s="109"/>
      <c r="D49" s="109"/>
      <c r="E49" s="109"/>
      <c r="F49" s="105"/>
      <c r="G49" s="106"/>
      <c r="H49" s="106"/>
      <c r="I49" s="106"/>
      <c r="J49" s="106"/>
      <c r="K49" s="106"/>
      <c r="L49" s="106"/>
      <c r="M49" s="106"/>
      <c r="N49" s="106"/>
      <c r="O49" s="21"/>
      <c r="P49" s="21" t="s">
        <v>52</v>
      </c>
    </row>
    <row r="50" spans="1:18" ht="15.75" thickTop="1">
      <c r="A50" s="162"/>
      <c r="B50" s="163"/>
      <c r="C50" s="163"/>
      <c r="D50" s="164"/>
      <c r="E50" s="165"/>
      <c r="F50" s="219" t="s">
        <v>66</v>
      </c>
      <c r="G50" s="220"/>
      <c r="H50" s="220"/>
      <c r="I50" s="220"/>
      <c r="J50" s="220"/>
      <c r="K50" s="220"/>
      <c r="L50" s="220"/>
      <c r="M50" s="220"/>
      <c r="N50" s="220"/>
      <c r="O50" s="21"/>
      <c r="P50" s="21" t="s">
        <v>53</v>
      </c>
    </row>
    <row r="51" spans="1:18">
      <c r="A51" s="134" t="s">
        <v>49</v>
      </c>
      <c r="B51" s="119"/>
      <c r="C51" s="121"/>
      <c r="D51" s="119"/>
      <c r="E51" s="122"/>
      <c r="F51" s="94" t="s">
        <v>64</v>
      </c>
      <c r="G51" s="90"/>
      <c r="H51" s="90"/>
      <c r="I51" s="90"/>
      <c r="J51" s="90"/>
      <c r="K51" s="90"/>
      <c r="L51" s="90"/>
      <c r="M51" s="90"/>
      <c r="N51" s="90"/>
      <c r="O51" s="21"/>
      <c r="P51" s="21" t="s">
        <v>63</v>
      </c>
    </row>
    <row r="52" spans="1:18" ht="15.75" thickBot="1">
      <c r="A52" s="119" t="s">
        <v>50</v>
      </c>
      <c r="B52" s="114">
        <f>B40</f>
        <v>5184250</v>
      </c>
      <c r="C52" s="121"/>
      <c r="D52" s="115" t="s">
        <v>67</v>
      </c>
      <c r="E52" s="122"/>
      <c r="F52" s="93" t="s">
        <v>24</v>
      </c>
      <c r="G52" s="90"/>
      <c r="H52" s="90"/>
      <c r="I52" s="90"/>
      <c r="J52" s="90"/>
      <c r="K52" s="90"/>
      <c r="L52" s="90"/>
      <c r="M52" s="90"/>
      <c r="N52" s="90"/>
      <c r="P52" s="21" t="s">
        <v>34</v>
      </c>
    </row>
    <row r="53" spans="1:18" ht="15.75" thickTop="1">
      <c r="A53" s="119" t="s">
        <v>10</v>
      </c>
      <c r="B53" s="123"/>
      <c r="C53" s="124"/>
      <c r="D53" s="125">
        <f>B52/32780333</f>
        <v>0.15815123049543151</v>
      </c>
      <c r="E53" s="126"/>
      <c r="F53" s="93" t="s">
        <v>25</v>
      </c>
      <c r="G53" s="90"/>
      <c r="H53" s="90"/>
      <c r="I53" s="90"/>
      <c r="J53" s="90"/>
      <c r="K53" s="90"/>
      <c r="L53" s="90"/>
      <c r="M53" s="90"/>
      <c r="N53" s="90"/>
      <c r="P53" s="21" t="s">
        <v>30</v>
      </c>
    </row>
    <row r="54" spans="1:18">
      <c r="A54" s="119" t="s">
        <v>51</v>
      </c>
      <c r="B54" s="124"/>
      <c r="C54" s="124"/>
      <c r="D54" s="125">
        <f>(+B52+B43)/32780333</f>
        <v>0.15815123049543151</v>
      </c>
      <c r="E54" s="127"/>
      <c r="F54" s="93" t="s">
        <v>73</v>
      </c>
      <c r="G54" s="90"/>
      <c r="H54" s="90"/>
      <c r="I54" s="90"/>
      <c r="J54" s="90"/>
      <c r="K54" s="90"/>
      <c r="L54" s="90"/>
      <c r="M54" s="90"/>
      <c r="N54" s="90"/>
      <c r="P54" s="21" t="s">
        <v>82</v>
      </c>
      <c r="R54" s="21"/>
    </row>
    <row r="55" spans="1:18">
      <c r="A55" s="134" t="s">
        <v>70</v>
      </c>
      <c r="B55" s="119"/>
      <c r="C55" s="119"/>
      <c r="D55" s="128">
        <v>0.5</v>
      </c>
      <c r="E55" s="127"/>
      <c r="F55" s="94" t="s">
        <v>65</v>
      </c>
      <c r="G55" s="90"/>
      <c r="H55" s="90"/>
      <c r="I55" s="90"/>
      <c r="J55" s="90"/>
      <c r="K55" s="90"/>
      <c r="L55" s="90"/>
      <c r="M55" s="90"/>
      <c r="N55" s="90"/>
      <c r="P55" s="108"/>
      <c r="R55" s="21"/>
    </row>
    <row r="56" spans="1:18">
      <c r="A56" s="134"/>
      <c r="B56" s="119"/>
      <c r="C56" s="119"/>
      <c r="D56" s="125"/>
      <c r="E56" s="127"/>
      <c r="F56" s="93" t="s">
        <v>84</v>
      </c>
      <c r="G56" s="90"/>
      <c r="H56" s="90"/>
      <c r="I56" s="90"/>
      <c r="J56" s="90"/>
      <c r="K56" s="90"/>
      <c r="L56" s="90"/>
      <c r="M56" s="90"/>
      <c r="N56" s="90"/>
      <c r="R56" s="21"/>
    </row>
    <row r="57" spans="1:18">
      <c r="A57" s="119"/>
      <c r="B57" s="119"/>
      <c r="C57" s="119"/>
      <c r="D57" s="124"/>
      <c r="E57" s="127"/>
      <c r="F57" s="94" t="s">
        <v>12</v>
      </c>
      <c r="G57" s="90"/>
      <c r="H57" s="90"/>
      <c r="I57" s="90"/>
      <c r="J57" s="90"/>
      <c r="K57" s="90"/>
      <c r="L57" s="90"/>
      <c r="M57" s="90"/>
      <c r="N57" s="90"/>
      <c r="R57" s="21"/>
    </row>
    <row r="58" spans="1:18" ht="15.75">
      <c r="A58" s="142" t="s">
        <v>14</v>
      </c>
      <c r="B58" s="129"/>
      <c r="C58" s="129"/>
      <c r="D58" s="130"/>
      <c r="E58" s="131"/>
      <c r="F58" s="93" t="s">
        <v>13</v>
      </c>
      <c r="G58" s="90"/>
      <c r="H58" s="90"/>
      <c r="I58" s="90"/>
      <c r="J58" s="90"/>
      <c r="K58" s="90"/>
      <c r="L58" s="90"/>
      <c r="M58" s="90"/>
      <c r="N58" s="90"/>
      <c r="R58" s="21"/>
    </row>
    <row r="59" spans="1:18">
      <c r="A59" s="134" t="s">
        <v>16</v>
      </c>
      <c r="B59" s="124"/>
      <c r="C59" s="124"/>
      <c r="D59" s="132"/>
      <c r="E59" s="133"/>
      <c r="F59" s="93" t="s">
        <v>15</v>
      </c>
      <c r="G59" s="90"/>
      <c r="H59" s="90"/>
      <c r="I59" s="90"/>
      <c r="J59" s="90"/>
      <c r="K59" s="90"/>
      <c r="L59" s="90"/>
      <c r="M59" s="90"/>
      <c r="N59" s="90"/>
      <c r="R59" s="21"/>
    </row>
    <row r="60" spans="1:18">
      <c r="A60" s="119" t="s">
        <v>59</v>
      </c>
      <c r="B60" s="119"/>
      <c r="C60" s="134"/>
      <c r="D60" s="135">
        <v>6.7299999999999999E-2</v>
      </c>
      <c r="E60" s="120"/>
      <c r="F60" s="93" t="s">
        <v>17</v>
      </c>
      <c r="G60" s="90"/>
      <c r="H60" s="90"/>
      <c r="I60" s="90"/>
      <c r="J60" s="90"/>
      <c r="K60" s="90"/>
      <c r="L60" s="90"/>
      <c r="M60" s="90"/>
      <c r="N60" s="90"/>
      <c r="R60" s="21"/>
    </row>
    <row r="61" spans="1:18">
      <c r="A61" s="119" t="s">
        <v>60</v>
      </c>
      <c r="B61" s="119"/>
      <c r="C61" s="134"/>
      <c r="D61" s="135">
        <v>3.5200000000000002E-2</v>
      </c>
      <c r="E61" s="120"/>
      <c r="F61" s="93" t="s">
        <v>18</v>
      </c>
      <c r="G61" s="90"/>
      <c r="H61" s="90"/>
      <c r="I61" s="90"/>
      <c r="J61" s="90"/>
      <c r="K61" s="90"/>
      <c r="L61" s="90"/>
      <c r="M61" s="90"/>
      <c r="N61" s="90"/>
      <c r="R61" s="21"/>
    </row>
    <row r="62" spans="1:18" ht="15.75" thickBot="1">
      <c r="A62" s="134" t="s">
        <v>61</v>
      </c>
      <c r="B62" s="119"/>
      <c r="C62" s="119"/>
      <c r="D62" s="116">
        <f>SUM(D60:D61)</f>
        <v>0.10250000000000001</v>
      </c>
      <c r="E62" s="120"/>
      <c r="F62" s="93" t="s">
        <v>19</v>
      </c>
      <c r="G62" s="90"/>
      <c r="H62" s="90"/>
      <c r="I62" s="90"/>
      <c r="J62" s="90"/>
      <c r="K62" s="90"/>
      <c r="L62" s="90"/>
      <c r="M62" s="90"/>
      <c r="N62" s="90"/>
      <c r="R62" s="21"/>
    </row>
    <row r="63" spans="1:18" ht="15.75" thickTop="1">
      <c r="A63" s="119"/>
      <c r="B63" s="119"/>
      <c r="C63" s="119"/>
      <c r="D63" s="117"/>
      <c r="E63" s="120"/>
      <c r="F63" s="93" t="s">
        <v>20</v>
      </c>
      <c r="G63" s="90"/>
      <c r="H63" s="90"/>
      <c r="I63" s="90"/>
      <c r="J63" s="87"/>
      <c r="K63" s="90"/>
      <c r="L63" s="90"/>
      <c r="M63" s="90"/>
      <c r="N63" s="90"/>
    </row>
    <row r="64" spans="1:18" ht="15.75" thickBot="1">
      <c r="A64" s="134" t="s">
        <v>108</v>
      </c>
      <c r="B64" s="119"/>
      <c r="C64" s="121"/>
      <c r="D64" s="118">
        <v>2.7699999999999999E-2</v>
      </c>
      <c r="E64" s="120"/>
      <c r="F64" s="93" t="s">
        <v>21</v>
      </c>
      <c r="G64" s="90"/>
      <c r="H64" s="90"/>
      <c r="I64" s="90"/>
      <c r="J64" s="136"/>
      <c r="K64" s="90"/>
      <c r="L64" s="90"/>
      <c r="M64" s="90"/>
      <c r="N64" s="90"/>
    </row>
    <row r="65" spans="1:14" ht="15.75" thickTop="1">
      <c r="A65" s="129"/>
      <c r="B65" s="143"/>
      <c r="C65" s="144"/>
      <c r="D65" s="145"/>
      <c r="E65" s="120"/>
      <c r="F65" s="93" t="s">
        <v>27</v>
      </c>
      <c r="G65" s="90"/>
      <c r="H65" s="90"/>
      <c r="I65" s="90"/>
      <c r="J65" s="136"/>
      <c r="K65" s="90"/>
      <c r="L65" s="90"/>
      <c r="M65" s="90"/>
      <c r="N65" s="90"/>
    </row>
    <row r="66" spans="1:14" ht="15.75" thickBot="1">
      <c r="A66" s="166"/>
      <c r="B66" s="166"/>
      <c r="C66" s="166"/>
      <c r="D66" s="166"/>
      <c r="E66" s="107"/>
      <c r="F66" s="137"/>
      <c r="G66" s="97"/>
      <c r="H66" s="97"/>
      <c r="I66" s="97"/>
      <c r="J66" s="138"/>
      <c r="K66" s="97"/>
      <c r="L66" s="97"/>
      <c r="M66" s="97"/>
      <c r="N66" s="97"/>
    </row>
    <row r="67" spans="1:14" ht="15.75" thickTop="1">
      <c r="A67" s="46"/>
      <c r="B67" s="46"/>
      <c r="C67" s="46"/>
      <c r="D67" s="46"/>
      <c r="E67" s="12"/>
      <c r="F67" s="21"/>
      <c r="G67" s="21"/>
      <c r="H67" s="21"/>
      <c r="I67" s="21"/>
      <c r="J67" s="21"/>
      <c r="K67" s="21"/>
      <c r="L67" s="21"/>
      <c r="M67" s="21"/>
      <c r="N67" s="21"/>
    </row>
    <row r="68" spans="1:14">
      <c r="A68" s="62" t="s">
        <v>81</v>
      </c>
      <c r="E68" s="43"/>
      <c r="G68" s="21"/>
      <c r="H68" s="21"/>
      <c r="I68" s="21"/>
      <c r="J68" s="21"/>
      <c r="K68" s="21"/>
      <c r="L68" s="21"/>
      <c r="M68" s="21"/>
      <c r="N68" s="2"/>
    </row>
    <row r="69" spans="1:14">
      <c r="E69" s="113"/>
      <c r="F69" s="21"/>
      <c r="G69" s="46"/>
      <c r="H69" s="46"/>
      <c r="I69" s="46"/>
    </row>
    <row r="70" spans="1:14">
      <c r="E70" s="46"/>
    </row>
  </sheetData>
  <mergeCells count="5">
    <mergeCell ref="L1:N1"/>
    <mergeCell ref="A3:A4"/>
    <mergeCell ref="B3:N3"/>
    <mergeCell ref="B33:N33"/>
    <mergeCell ref="F50:N50"/>
  </mergeCells>
  <pageMargins left="0.75" right="0.5" top="0.5" bottom="0.5" header="0.5" footer="0.5"/>
  <pageSetup scale="49" orientation="landscape" r:id="rId1"/>
  <headerFooter alignWithMargins="0">
    <oddFooter>&amp;L&amp;Z&amp;F&amp;RReport Run &amp;D</oddFooter>
  </headerFooter>
  <rowBreaks count="1" manualBreakCount="1">
    <brk id="53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71"/>
  <sheetViews>
    <sheetView showOutlineSymbols="0" zoomScale="87" zoomScaleNormal="87" workbookViewId="0">
      <selection activeCell="D30" sqref="D30"/>
    </sheetView>
  </sheetViews>
  <sheetFormatPr defaultColWidth="8.77734375" defaultRowHeight="15"/>
  <cols>
    <col min="1" max="1" width="54.5546875" style="108" customWidth="1"/>
    <col min="2" max="2" width="12.77734375" style="108" customWidth="1"/>
    <col min="3" max="3" width="3.77734375" style="108" customWidth="1"/>
    <col min="4" max="4" width="12.77734375" style="108" customWidth="1"/>
    <col min="5" max="5" width="3.88671875" style="108" customWidth="1"/>
    <col min="6" max="6" width="12.77734375" style="108" customWidth="1"/>
    <col min="7" max="7" width="3.77734375" style="108" customWidth="1"/>
    <col min="8" max="8" width="12.77734375" style="108" customWidth="1"/>
    <col min="9" max="9" width="3.77734375" style="108" customWidth="1"/>
    <col min="10" max="10" width="12.77734375" style="108" customWidth="1"/>
    <col min="11" max="11" width="3.77734375" style="108" customWidth="1"/>
    <col min="12" max="12" width="12.77734375" style="108" customWidth="1"/>
    <col min="13" max="13" width="3.77734375" style="108" customWidth="1"/>
    <col min="14" max="14" width="12.77734375" style="108" customWidth="1"/>
    <col min="15" max="15" width="8.77734375" style="108" customWidth="1"/>
    <col min="16" max="16" width="10.21875" style="62" bestFit="1" customWidth="1"/>
    <col min="17" max="16384" width="8.77734375" style="108"/>
  </cols>
  <sheetData>
    <row r="1" spans="1:252" ht="58.5" customHeight="1" thickBot="1">
      <c r="A1" s="155" t="s">
        <v>80</v>
      </c>
      <c r="B1" s="156"/>
      <c r="C1" s="156"/>
      <c r="D1" s="156"/>
      <c r="E1" s="157" t="s">
        <v>1</v>
      </c>
      <c r="F1" s="156"/>
      <c r="G1" s="156"/>
      <c r="H1" s="156"/>
      <c r="I1" s="156"/>
      <c r="J1" s="156"/>
      <c r="K1" s="156"/>
      <c r="L1" s="225">
        <v>41943</v>
      </c>
      <c r="M1" s="225"/>
      <c r="N1" s="225"/>
    </row>
    <row r="2" spans="1:252" ht="24" customHeight="1" thickTop="1">
      <c r="A2" s="147"/>
      <c r="B2" s="146"/>
      <c r="C2" s="146"/>
      <c r="D2" s="146"/>
      <c r="E2" s="148"/>
      <c r="F2" s="148"/>
      <c r="G2" s="148"/>
      <c r="H2" s="148"/>
      <c r="I2" s="146"/>
      <c r="J2" s="148"/>
      <c r="K2" s="148"/>
      <c r="L2" s="148"/>
      <c r="M2" s="148"/>
      <c r="N2" s="149"/>
    </row>
    <row r="3" spans="1:252" s="153" customFormat="1" ht="15.75">
      <c r="A3" s="221" t="s">
        <v>4</v>
      </c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151"/>
      <c r="P3" s="152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</row>
    <row r="4" spans="1:252" ht="16.149999999999999" customHeight="1">
      <c r="A4" s="221"/>
      <c r="B4" s="78" t="s">
        <v>3</v>
      </c>
      <c r="C4" s="79"/>
      <c r="D4" s="78">
        <v>2014</v>
      </c>
      <c r="E4" s="80"/>
      <c r="F4" s="78">
        <v>2015</v>
      </c>
      <c r="G4" s="80"/>
      <c r="H4" s="78">
        <v>2016</v>
      </c>
      <c r="I4" s="81"/>
      <c r="J4" s="78">
        <v>2017</v>
      </c>
      <c r="K4" s="81"/>
      <c r="L4" s="78">
        <v>2018</v>
      </c>
      <c r="M4" s="81"/>
      <c r="N4" s="78">
        <v>2019</v>
      </c>
      <c r="O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 ht="15.75">
      <c r="A5" s="16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P5" s="111" t="s">
        <v>109</v>
      </c>
    </row>
    <row r="6" spans="1:252" ht="16.149999999999999" customHeight="1">
      <c r="A6" s="90" t="s">
        <v>37</v>
      </c>
      <c r="B6" s="89">
        <f>SUM(D6+F6+H6+J6+L6+N6)</f>
        <v>24127900</v>
      </c>
      <c r="C6" s="88"/>
      <c r="D6" s="171">
        <f>SUM(23927900+200000)</f>
        <v>24127900</v>
      </c>
      <c r="E6" s="87"/>
      <c r="F6" s="89">
        <v>0</v>
      </c>
      <c r="G6" s="90"/>
      <c r="H6" s="89">
        <v>0</v>
      </c>
      <c r="I6" s="90"/>
      <c r="J6" s="89">
        <v>0</v>
      </c>
      <c r="K6" s="90"/>
      <c r="L6" s="89">
        <v>0</v>
      </c>
      <c r="M6" s="87"/>
      <c r="N6" s="89">
        <v>0</v>
      </c>
      <c r="O6" s="10"/>
      <c r="P6" s="182" t="s">
        <v>102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spans="1:252" ht="16.149999999999999" customHeight="1">
      <c r="A7" s="90" t="s">
        <v>39</v>
      </c>
      <c r="B7" s="89">
        <f>SUM(D7+F7+H7+J7+L7+N7)</f>
        <v>0</v>
      </c>
      <c r="C7" s="90"/>
      <c r="D7" s="87">
        <v>0</v>
      </c>
      <c r="E7" s="87"/>
      <c r="F7" s="89">
        <v>0</v>
      </c>
      <c r="G7" s="90"/>
      <c r="H7" s="89">
        <v>0</v>
      </c>
      <c r="I7" s="90"/>
      <c r="J7" s="89">
        <v>0</v>
      </c>
      <c r="K7" s="90"/>
      <c r="L7" s="89">
        <v>0</v>
      </c>
      <c r="M7" s="87"/>
      <c r="N7" s="89">
        <v>0</v>
      </c>
      <c r="O7" s="10"/>
      <c r="P7" s="62" t="s">
        <v>101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ht="16.149999999999999" customHeight="1">
      <c r="A8" s="90" t="s">
        <v>35</v>
      </c>
      <c r="B8" s="89">
        <f>SUM(D8+F8+H8+J8+L8+N8)</f>
        <v>1675000</v>
      </c>
      <c r="C8" s="90"/>
      <c r="D8" s="87">
        <v>175000</v>
      </c>
      <c r="E8" s="109"/>
      <c r="F8" s="87">
        <v>1500000</v>
      </c>
      <c r="G8" s="90"/>
      <c r="H8" s="87">
        <v>0</v>
      </c>
      <c r="I8" s="90"/>
      <c r="J8" s="87">
        <v>0</v>
      </c>
      <c r="K8" s="90"/>
      <c r="L8" s="87">
        <v>0</v>
      </c>
      <c r="M8" s="90"/>
      <c r="N8" s="87">
        <v>0</v>
      </c>
      <c r="O8" s="10"/>
      <c r="P8" s="199">
        <v>27542900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spans="1:252" ht="16.149999999999999" customHeight="1">
      <c r="A9" s="90" t="s">
        <v>100</v>
      </c>
      <c r="B9" s="89">
        <f>SUM(D9+F9+H9+J9+L9+N9)</f>
        <v>1000000</v>
      </c>
      <c r="C9" s="90"/>
      <c r="D9" s="87">
        <v>0</v>
      </c>
      <c r="E9" s="109"/>
      <c r="F9" s="87">
        <v>1000000</v>
      </c>
      <c r="G9" s="90"/>
      <c r="H9" s="87">
        <v>0</v>
      </c>
      <c r="I9" s="90"/>
      <c r="J9" s="87">
        <v>0</v>
      </c>
      <c r="K9" s="90"/>
      <c r="L9" s="87">
        <v>0</v>
      </c>
      <c r="M9" s="90"/>
      <c r="N9" s="87">
        <v>0</v>
      </c>
      <c r="O9" s="10"/>
      <c r="P9" s="198">
        <f>D18</f>
        <v>2415000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pans="1:252" ht="16.149999999999999" customHeight="1" thickBot="1">
      <c r="A10" s="98" t="s">
        <v>68</v>
      </c>
      <c r="B10" s="14">
        <f>SUM(B6:B9)</f>
        <v>26802900</v>
      </c>
      <c r="C10" s="90"/>
      <c r="D10" s="14">
        <f>SUM(D6:D9)</f>
        <v>24302900</v>
      </c>
      <c r="E10" s="95"/>
      <c r="F10" s="14">
        <f>SUM(F6:F9)</f>
        <v>2500000</v>
      </c>
      <c r="G10" s="95"/>
      <c r="H10" s="14">
        <f>SUM(H6:H9)</f>
        <v>0</v>
      </c>
      <c r="I10" s="95"/>
      <c r="J10" s="14">
        <f>SUM(J6:J9)</f>
        <v>0</v>
      </c>
      <c r="K10" s="95"/>
      <c r="L10" s="14">
        <f>SUM(L6:L9)</f>
        <v>0</v>
      </c>
      <c r="M10" s="90"/>
      <c r="N10" s="14">
        <f>SUM(N6:N9)</f>
        <v>0</v>
      </c>
      <c r="O10" s="10"/>
      <c r="P10" s="198">
        <f>D24</f>
        <v>1200000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spans="1:252" ht="16.149999999999999" customHeight="1" thickTop="1">
      <c r="A11" s="90"/>
      <c r="B11" s="57"/>
      <c r="C11" s="90"/>
      <c r="D11" s="57"/>
      <c r="E11" s="95"/>
      <c r="F11" s="57"/>
      <c r="G11" s="95"/>
      <c r="H11" s="57"/>
      <c r="I11" s="95"/>
      <c r="J11" s="57"/>
      <c r="K11" s="95"/>
      <c r="L11" s="57"/>
      <c r="M11" s="90"/>
      <c r="N11" s="57"/>
      <c r="O11" s="10"/>
      <c r="P11" s="200">
        <f>P8-P9-P10</f>
        <v>23927900</v>
      </c>
      <c r="Q11" s="201" t="s">
        <v>103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>
      <c r="A12" s="98"/>
      <c r="B12" s="57"/>
      <c r="C12" s="90"/>
      <c r="D12" s="57"/>
      <c r="E12" s="95"/>
      <c r="F12" s="87"/>
      <c r="G12" s="95"/>
      <c r="H12" s="87"/>
      <c r="I12" s="95"/>
      <c r="J12" s="87"/>
      <c r="K12" s="95"/>
      <c r="L12" s="87"/>
      <c r="M12" s="90"/>
      <c r="N12" s="87"/>
      <c r="O12" s="12"/>
      <c r="P12" s="110" t="s">
        <v>104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spans="1:252">
      <c r="A13" s="141" t="s">
        <v>86</v>
      </c>
      <c r="C13" s="90"/>
      <c r="D13" s="77">
        <v>31765000</v>
      </c>
      <c r="E13" s="95"/>
      <c r="F13" s="87"/>
      <c r="G13" s="95"/>
      <c r="H13" s="87"/>
      <c r="I13" s="95"/>
      <c r="J13" s="87"/>
      <c r="K13" s="95"/>
      <c r="L13" s="87"/>
      <c r="M13" s="90"/>
      <c r="N13" s="87"/>
      <c r="O13" s="12"/>
      <c r="P13" s="2" t="s">
        <v>105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ht="16.149999999999999" customHeight="1">
      <c r="A14" s="90"/>
      <c r="B14" s="89"/>
      <c r="C14" s="90"/>
      <c r="D14" s="57"/>
      <c r="E14" s="95"/>
      <c r="F14" s="90"/>
      <c r="G14" s="87"/>
      <c r="H14" s="90"/>
      <c r="I14" s="90"/>
      <c r="J14" s="90"/>
      <c r="K14" s="90"/>
      <c r="L14" s="90"/>
      <c r="M14" s="90"/>
      <c r="N14" s="90"/>
      <c r="O14" s="10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ht="16.149999999999999" customHeight="1">
      <c r="A15" s="170" t="s">
        <v>87</v>
      </c>
      <c r="B15" s="90"/>
      <c r="C15" s="90"/>
      <c r="D15" s="109"/>
      <c r="E15" s="90"/>
      <c r="F15" s="90"/>
      <c r="G15" s="91"/>
      <c r="H15" s="90"/>
      <c r="I15" s="90"/>
      <c r="J15" s="90"/>
      <c r="K15" s="90"/>
      <c r="L15" s="90"/>
      <c r="M15" s="90"/>
      <c r="N15" s="90"/>
      <c r="O15" s="10"/>
      <c r="P15" s="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1:252" ht="16.149999999999999" customHeight="1">
      <c r="A16" s="90" t="s">
        <v>38</v>
      </c>
      <c r="B16" s="89">
        <f>SUM(D16+F16+H16+J16+L16+N16)</f>
        <v>2415000</v>
      </c>
      <c r="C16" s="88"/>
      <c r="D16" s="87">
        <v>2415000</v>
      </c>
      <c r="E16" s="87"/>
      <c r="F16" s="89">
        <v>0</v>
      </c>
      <c r="G16" s="90"/>
      <c r="H16" s="89">
        <v>0</v>
      </c>
      <c r="I16" s="90"/>
      <c r="J16" s="89">
        <v>0</v>
      </c>
      <c r="K16" s="90"/>
      <c r="L16" s="89">
        <v>0</v>
      </c>
      <c r="M16" s="87"/>
      <c r="N16" s="89">
        <v>0</v>
      </c>
      <c r="O16" s="10"/>
      <c r="P16" s="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1:252" ht="16.149999999999999" customHeight="1">
      <c r="A17" s="90" t="s">
        <v>40</v>
      </c>
      <c r="B17" s="89">
        <f>SUM(D17+F17+H17+J17+L17+N17)</f>
        <v>0</v>
      </c>
      <c r="C17" s="90"/>
      <c r="D17" s="87">
        <v>0</v>
      </c>
      <c r="E17" s="87"/>
      <c r="F17" s="89">
        <v>0</v>
      </c>
      <c r="G17" s="90"/>
      <c r="H17" s="89">
        <v>0</v>
      </c>
      <c r="I17" s="90"/>
      <c r="J17" s="89">
        <v>0</v>
      </c>
      <c r="K17" s="90"/>
      <c r="L17" s="89">
        <v>0</v>
      </c>
      <c r="M17" s="87"/>
      <c r="N17" s="89">
        <v>0</v>
      </c>
      <c r="O17" s="10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1:252" ht="16.149999999999999" customHeight="1" thickBot="1">
      <c r="A18" s="98" t="s">
        <v>77</v>
      </c>
      <c r="B18" s="14">
        <f>B16+B17</f>
        <v>2415000</v>
      </c>
      <c r="C18" s="90"/>
      <c r="D18" s="14">
        <f>D16+D17</f>
        <v>2415000</v>
      </c>
      <c r="E18" s="95"/>
      <c r="F18" s="15">
        <f>SUM(F15:F17)</f>
        <v>0</v>
      </c>
      <c r="G18" s="95"/>
      <c r="H18" s="15">
        <f>SUM(H15:H17)</f>
        <v>0</v>
      </c>
      <c r="I18" s="95"/>
      <c r="J18" s="15">
        <f>SUM(J15:J17)</f>
        <v>0</v>
      </c>
      <c r="K18" s="95"/>
      <c r="L18" s="15">
        <f>SUM(L15:L17)</f>
        <v>0</v>
      </c>
      <c r="M18" s="90"/>
      <c r="N18" s="15">
        <f>SUM(N15:N17)</f>
        <v>0</v>
      </c>
      <c r="O18" s="10"/>
      <c r="P18" s="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1:252" ht="16.149999999999999" customHeight="1" thickTop="1">
      <c r="A19" s="98" t="s">
        <v>88</v>
      </c>
      <c r="B19" s="57"/>
      <c r="C19" s="90"/>
      <c r="D19" s="77">
        <v>2415000</v>
      </c>
      <c r="E19" s="95"/>
      <c r="F19" s="87"/>
      <c r="G19" s="95"/>
      <c r="H19" s="87"/>
      <c r="I19" s="95"/>
      <c r="J19" s="87"/>
      <c r="K19" s="95"/>
      <c r="L19" s="87"/>
      <c r="M19" s="90"/>
      <c r="N19" s="87"/>
      <c r="O19" s="10"/>
      <c r="P19" s="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1:252" ht="16.149999999999999" customHeight="1">
      <c r="A20" s="98"/>
      <c r="B20" s="57"/>
      <c r="C20" s="90"/>
      <c r="D20" s="77"/>
      <c r="E20" s="95"/>
      <c r="F20" s="87"/>
      <c r="G20" s="95"/>
      <c r="H20" s="87"/>
      <c r="I20" s="95"/>
      <c r="J20" s="87"/>
      <c r="K20" s="95"/>
      <c r="L20" s="87"/>
      <c r="M20" s="90"/>
      <c r="N20" s="87"/>
      <c r="O20" s="10"/>
      <c r="P20" s="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1:252" ht="16.149999999999999" customHeight="1">
      <c r="A21" s="170" t="s">
        <v>89</v>
      </c>
      <c r="B21" s="90"/>
      <c r="C21" s="90"/>
      <c r="D21" s="109"/>
      <c r="E21" s="90"/>
      <c r="F21" s="90"/>
      <c r="G21" s="91"/>
      <c r="H21" s="90"/>
      <c r="I21" s="90"/>
      <c r="J21" s="90"/>
      <c r="K21" s="90"/>
      <c r="L21" s="90"/>
      <c r="M21" s="90"/>
      <c r="N21" s="90"/>
      <c r="O21" s="10"/>
      <c r="P21" s="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1:252" ht="16.149999999999999" customHeight="1">
      <c r="A22" s="90" t="s">
        <v>90</v>
      </c>
      <c r="B22" s="89">
        <f>SUM(D22+F22+H22+J22+L22+N22)</f>
        <v>1200000</v>
      </c>
      <c r="C22" s="88"/>
      <c r="D22" s="87">
        <v>1200000</v>
      </c>
      <c r="E22" s="87"/>
      <c r="F22" s="89">
        <v>0</v>
      </c>
      <c r="G22" s="90"/>
      <c r="H22" s="89">
        <v>0</v>
      </c>
      <c r="I22" s="90"/>
      <c r="J22" s="89">
        <v>0</v>
      </c>
      <c r="K22" s="90"/>
      <c r="L22" s="89">
        <v>0</v>
      </c>
      <c r="M22" s="87"/>
      <c r="N22" s="89">
        <v>0</v>
      </c>
      <c r="O22" s="10"/>
      <c r="P22" s="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spans="1:252" ht="16.149999999999999" customHeight="1">
      <c r="A23" s="90" t="s">
        <v>91</v>
      </c>
      <c r="B23" s="89">
        <f>SUM(D23+F23+H23+J23+L23+N23)</f>
        <v>0</v>
      </c>
      <c r="C23" s="90"/>
      <c r="D23" s="87">
        <v>0</v>
      </c>
      <c r="E23" s="87"/>
      <c r="F23" s="89">
        <v>0</v>
      </c>
      <c r="G23" s="90"/>
      <c r="H23" s="89">
        <v>0</v>
      </c>
      <c r="I23" s="90"/>
      <c r="J23" s="89">
        <v>0</v>
      </c>
      <c r="K23" s="90"/>
      <c r="L23" s="89">
        <v>0</v>
      </c>
      <c r="M23" s="87"/>
      <c r="N23" s="89">
        <v>0</v>
      </c>
      <c r="O23" s="10"/>
      <c r="P23" s="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spans="1:252" ht="15.75" thickBot="1">
      <c r="A24" s="98" t="s">
        <v>77</v>
      </c>
      <c r="B24" s="14">
        <f>B22+B23</f>
        <v>1200000</v>
      </c>
      <c r="C24" s="90"/>
      <c r="D24" s="14">
        <f>SUM(D22:D23)</f>
        <v>1200000</v>
      </c>
      <c r="E24" s="95"/>
      <c r="F24" s="15">
        <f>SUM(F21:F23)</f>
        <v>0</v>
      </c>
      <c r="G24" s="95"/>
      <c r="H24" s="15">
        <f>SUM(H21:H23)</f>
        <v>0</v>
      </c>
      <c r="I24" s="95"/>
      <c r="J24" s="15">
        <f>SUM(J21:J23)</f>
        <v>0</v>
      </c>
      <c r="K24" s="95"/>
      <c r="L24" s="15">
        <f>SUM(L21:L23)</f>
        <v>0</v>
      </c>
      <c r="M24" s="90"/>
      <c r="N24" s="15">
        <f>SUM(N21:N23)</f>
        <v>0</v>
      </c>
      <c r="O24" s="12"/>
      <c r="P24" s="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spans="1:252" ht="15.75" thickTop="1">
      <c r="A25" s="98" t="s">
        <v>92</v>
      </c>
      <c r="B25" s="57"/>
      <c r="C25" s="90"/>
      <c r="D25" s="77">
        <v>8250000</v>
      </c>
      <c r="E25" s="95"/>
      <c r="F25" s="87"/>
      <c r="G25" s="95"/>
      <c r="H25" s="87"/>
      <c r="I25" s="95"/>
      <c r="J25" s="87"/>
      <c r="K25" s="95"/>
      <c r="L25" s="87"/>
      <c r="M25" s="90"/>
      <c r="N25" s="87"/>
      <c r="O25" s="12"/>
      <c r="P25" s="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1:252" ht="16.149999999999999" customHeight="1">
      <c r="A26" s="90"/>
      <c r="B26" s="89"/>
      <c r="C26" s="90"/>
      <c r="D26" s="57"/>
      <c r="E26" s="95"/>
      <c r="F26" s="90"/>
      <c r="G26" s="87"/>
      <c r="H26" s="90"/>
      <c r="I26" s="90"/>
      <c r="J26" s="90"/>
      <c r="K26" s="90"/>
      <c r="L26" s="90"/>
      <c r="M26" s="90"/>
      <c r="N26" s="90"/>
      <c r="O26" s="10"/>
      <c r="P26" s="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1:252" ht="16.149999999999999" customHeight="1" thickBot="1">
      <c r="A27" s="98" t="s">
        <v>94</v>
      </c>
      <c r="B27" s="86">
        <f>B10+B18+B24</f>
        <v>30417900</v>
      </c>
      <c r="C27" s="90"/>
      <c r="D27" s="74">
        <f>SUM(D10+D18+D24)</f>
        <v>27917900</v>
      </c>
      <c r="E27" s="95"/>
      <c r="F27" s="87"/>
      <c r="G27" s="96"/>
      <c r="H27" s="90"/>
      <c r="I27" s="90"/>
      <c r="J27" s="90"/>
      <c r="K27" s="90"/>
      <c r="L27" s="90"/>
      <c r="M27" s="90"/>
      <c r="N27" s="90"/>
      <c r="O27" s="10"/>
      <c r="P27" s="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spans="1:252" ht="16.149999999999999" customHeight="1" thickTop="1">
      <c r="A28" s="98"/>
      <c r="B28" s="186"/>
      <c r="C28" s="90"/>
      <c r="D28" s="77"/>
      <c r="E28" s="95"/>
      <c r="F28" s="87"/>
      <c r="G28" s="96"/>
      <c r="H28" s="90"/>
      <c r="I28" s="90"/>
      <c r="J28" s="90"/>
      <c r="K28" s="90"/>
      <c r="L28" s="90"/>
      <c r="M28" s="90"/>
      <c r="N28" s="90"/>
      <c r="O28" s="10"/>
      <c r="P28" s="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spans="1:252">
      <c r="A29" s="98" t="s">
        <v>76</v>
      </c>
      <c r="B29" s="171"/>
      <c r="C29" s="90"/>
      <c r="D29" s="171">
        <v>42430000</v>
      </c>
      <c r="E29" s="87"/>
      <c r="F29" s="89"/>
      <c r="G29" s="90"/>
      <c r="H29" s="89"/>
      <c r="I29" s="90"/>
      <c r="J29" s="89"/>
      <c r="K29" s="90"/>
      <c r="L29" s="89"/>
      <c r="M29" s="87"/>
      <c r="N29" s="89"/>
      <c r="O29" s="12"/>
      <c r="P29" s="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spans="1:252" ht="16.149999999999999" customHeight="1">
      <c r="A30" s="188" t="s">
        <v>98</v>
      </c>
      <c r="B30" s="89"/>
      <c r="C30" s="90"/>
      <c r="D30" s="190">
        <f>D6+D16+D22</f>
        <v>27742900</v>
      </c>
      <c r="E30" s="87"/>
      <c r="F30" s="89"/>
      <c r="G30" s="90"/>
      <c r="H30" s="89"/>
      <c r="I30" s="90"/>
      <c r="J30" s="89"/>
      <c r="K30" s="90"/>
      <c r="L30" s="89"/>
      <c r="M30" s="87"/>
      <c r="N30" s="89"/>
      <c r="O30" s="12"/>
      <c r="P30" s="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</row>
    <row r="31" spans="1:252" s="153" customFormat="1">
      <c r="A31" s="98" t="s">
        <v>99</v>
      </c>
      <c r="B31" s="109"/>
      <c r="C31" s="109"/>
      <c r="D31" s="191">
        <f>D30/D29</f>
        <v>0.65385104878623612</v>
      </c>
      <c r="E31" s="87"/>
      <c r="F31" s="89"/>
      <c r="G31" s="90"/>
      <c r="H31" s="89"/>
      <c r="I31" s="90"/>
      <c r="J31" s="89"/>
      <c r="K31" s="90"/>
      <c r="L31" s="89"/>
      <c r="M31" s="87"/>
      <c r="N31" s="89"/>
      <c r="O31" s="10"/>
      <c r="P31" s="152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  <c r="IP31" s="151"/>
      <c r="IQ31" s="151"/>
      <c r="IR31" s="151"/>
    </row>
    <row r="32" spans="1:252" ht="16.899999999999999" customHeight="1" thickBot="1">
      <c r="A32" s="98"/>
      <c r="B32" s="109"/>
      <c r="C32" s="109"/>
      <c r="D32" s="189"/>
      <c r="E32" s="90"/>
      <c r="F32" s="90"/>
      <c r="G32" s="91"/>
      <c r="H32" s="90"/>
      <c r="I32" s="90"/>
      <c r="J32" s="90"/>
      <c r="K32" s="90"/>
      <c r="L32" s="90"/>
      <c r="M32" s="90"/>
      <c r="N32" s="90"/>
      <c r="O32" s="151"/>
      <c r="P32" s="6"/>
      <c r="Q32" s="5" t="s">
        <v>72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>
      <c r="A33" s="158"/>
      <c r="B33" s="159"/>
      <c r="C33" s="160"/>
      <c r="D33" s="159"/>
      <c r="E33" s="161"/>
      <c r="F33" s="159"/>
      <c r="G33" s="158"/>
      <c r="H33" s="159"/>
      <c r="I33" s="158"/>
      <c r="J33" s="159"/>
      <c r="K33" s="158"/>
      <c r="L33" s="159"/>
      <c r="M33" s="161"/>
      <c r="N33" s="159"/>
      <c r="O33" s="5"/>
    </row>
    <row r="34" spans="1:252" ht="15.75">
      <c r="A34" s="154"/>
      <c r="B34" s="218" t="s">
        <v>7</v>
      </c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P34" s="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spans="1:252" ht="18">
      <c r="A35" s="202" t="s">
        <v>8</v>
      </c>
      <c r="B35" s="139" t="s">
        <v>3</v>
      </c>
      <c r="C35" s="100"/>
      <c r="D35" s="82">
        <v>2014</v>
      </c>
      <c r="E35" s="84"/>
      <c r="F35" s="82">
        <v>2015</v>
      </c>
      <c r="G35" s="84"/>
      <c r="H35" s="82">
        <v>2016</v>
      </c>
      <c r="I35" s="203"/>
      <c r="J35" s="82">
        <v>2017</v>
      </c>
      <c r="K35" s="203"/>
      <c r="L35" s="82">
        <v>2018</v>
      </c>
      <c r="M35" s="203"/>
      <c r="N35" s="140">
        <v>2019</v>
      </c>
      <c r="O35" s="12"/>
      <c r="P35" s="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spans="1:252"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2"/>
      <c r="P36" s="111" t="s">
        <v>29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</row>
    <row r="37" spans="1:252">
      <c r="A37" s="90" t="s">
        <v>36</v>
      </c>
      <c r="B37" s="87">
        <f>SUM(D37+F37+H37+J37+L37+N37)</f>
        <v>27292491</v>
      </c>
      <c r="C37" s="90"/>
      <c r="D37" s="87">
        <f>D39-D38</f>
        <v>27292491</v>
      </c>
      <c r="E37" s="90"/>
      <c r="F37" s="89">
        <v>0</v>
      </c>
      <c r="G37" s="95"/>
      <c r="H37" s="89">
        <v>0</v>
      </c>
      <c r="I37" s="95"/>
      <c r="J37" s="89">
        <v>0</v>
      </c>
      <c r="K37" s="95"/>
      <c r="L37" s="89">
        <v>0</v>
      </c>
      <c r="M37" s="95"/>
      <c r="N37" s="89">
        <v>0</v>
      </c>
      <c r="O37" s="12"/>
      <c r="P37" s="2" t="s">
        <v>23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</row>
    <row r="38" spans="1:252">
      <c r="A38" s="90" t="s">
        <v>43</v>
      </c>
      <c r="B38" s="87">
        <f>SUM(D38+F38+H38+J38+L38+N38)</f>
        <v>2415000</v>
      </c>
      <c r="C38" s="90"/>
      <c r="D38" s="87">
        <v>2415000</v>
      </c>
      <c r="E38" s="90"/>
      <c r="F38" s="89">
        <v>0</v>
      </c>
      <c r="G38" s="95"/>
      <c r="H38" s="89">
        <v>0</v>
      </c>
      <c r="I38" s="95"/>
      <c r="J38" s="89">
        <v>0</v>
      </c>
      <c r="K38" s="95"/>
      <c r="L38" s="89">
        <v>0</v>
      </c>
      <c r="M38" s="95"/>
      <c r="N38" s="89">
        <v>0</v>
      </c>
      <c r="O38" s="12"/>
      <c r="P38" s="2" t="s">
        <v>9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</row>
    <row r="39" spans="1:252">
      <c r="A39" s="187" t="s">
        <v>96</v>
      </c>
      <c r="B39" s="87">
        <f>SUM(D39+F39+H39+J39+L39+N39)</f>
        <v>29707491</v>
      </c>
      <c r="C39" s="90"/>
      <c r="D39" s="87">
        <v>29707491</v>
      </c>
      <c r="E39" s="90"/>
      <c r="F39" s="89"/>
      <c r="G39" s="95"/>
      <c r="H39" s="89"/>
      <c r="I39" s="95"/>
      <c r="J39" s="89"/>
      <c r="K39" s="95"/>
      <c r="L39" s="89"/>
      <c r="M39" s="95"/>
      <c r="N39" s="89"/>
      <c r="O39" s="10"/>
      <c r="P39" s="2" t="s">
        <v>22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</row>
    <row r="40" spans="1:252">
      <c r="A40" s="98" t="s">
        <v>44</v>
      </c>
      <c r="B40" s="87"/>
      <c r="C40" s="90"/>
      <c r="D40" s="87"/>
      <c r="E40" s="90"/>
      <c r="F40" s="89"/>
      <c r="G40" s="90"/>
      <c r="H40" s="89"/>
      <c r="I40" s="90"/>
      <c r="J40" s="89"/>
      <c r="K40" s="90"/>
      <c r="L40" s="89"/>
      <c r="M40" s="87"/>
      <c r="N40" s="89"/>
      <c r="O40" s="10"/>
      <c r="P40" s="2" t="s">
        <v>93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</row>
    <row r="41" spans="1:252">
      <c r="A41" s="90" t="s">
        <v>45</v>
      </c>
      <c r="B41" s="87">
        <v>4560250</v>
      </c>
      <c r="C41" s="88"/>
      <c r="D41" s="87">
        <f>B41-F41-H41-J41-L41-N41</f>
        <v>3282750</v>
      </c>
      <c r="E41" s="88"/>
      <c r="F41" s="87">
        <v>877500</v>
      </c>
      <c r="G41" s="88"/>
      <c r="H41" s="87">
        <v>200000</v>
      </c>
      <c r="I41" s="88"/>
      <c r="J41" s="89">
        <v>200000</v>
      </c>
      <c r="K41" s="88"/>
      <c r="L41" s="89">
        <v>0</v>
      </c>
      <c r="M41" s="88"/>
      <c r="N41" s="89">
        <v>0</v>
      </c>
      <c r="O41" s="10"/>
      <c r="Q41" s="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</row>
    <row r="42" spans="1:252">
      <c r="A42" s="90" t="s">
        <v>46</v>
      </c>
      <c r="B42" s="87">
        <f>SUM(D42+F42+H42+J42+L42+N42)</f>
        <v>0</v>
      </c>
      <c r="C42" s="87"/>
      <c r="D42" s="87">
        <f>D7</f>
        <v>0</v>
      </c>
      <c r="E42" s="88"/>
      <c r="F42" s="87">
        <v>0</v>
      </c>
      <c r="G42" s="88"/>
      <c r="H42" s="89">
        <v>0</v>
      </c>
      <c r="I42" s="88"/>
      <c r="J42" s="89">
        <v>0</v>
      </c>
      <c r="K42" s="88"/>
      <c r="L42" s="87">
        <v>0</v>
      </c>
      <c r="M42" s="90"/>
      <c r="N42" s="87">
        <v>0</v>
      </c>
      <c r="O42" s="10"/>
      <c r="P42" s="21" t="s">
        <v>83</v>
      </c>
      <c r="Q42" s="2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</row>
    <row r="43" spans="1:252">
      <c r="A43" s="98" t="s">
        <v>97</v>
      </c>
      <c r="B43" s="87">
        <f>SUM(D43+F43+H43+J43+L43+N43)</f>
        <v>4560250</v>
      </c>
      <c r="C43" s="88"/>
      <c r="D43" s="87">
        <f>D41+D42</f>
        <v>3282750</v>
      </c>
      <c r="E43" s="90"/>
      <c r="F43" s="87">
        <f>SUM(F41:F42)</f>
        <v>877500</v>
      </c>
      <c r="G43" s="91"/>
      <c r="H43" s="87">
        <f>SUM(H41:H42)</f>
        <v>200000</v>
      </c>
      <c r="I43" s="90"/>
      <c r="J43" s="87">
        <f>SUM(J41:J42)</f>
        <v>200000</v>
      </c>
      <c r="K43" s="90"/>
      <c r="L43" s="87">
        <f>SUM(L41:L42)</f>
        <v>0</v>
      </c>
      <c r="M43" s="90"/>
      <c r="N43" s="87">
        <f>SUM(N41:N42)</f>
        <v>0</v>
      </c>
      <c r="O43" s="10"/>
      <c r="P43" s="64" t="s">
        <v>54</v>
      </c>
      <c r="Q43" s="2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</row>
    <row r="44" spans="1:252">
      <c r="A44" s="90" t="s">
        <v>48</v>
      </c>
      <c r="B44" s="87">
        <f>SUM(D44+F44+H44+J44+L44+N44)</f>
        <v>0</v>
      </c>
      <c r="C44" s="90"/>
      <c r="D44" s="87">
        <v>0</v>
      </c>
      <c r="E44" s="90"/>
      <c r="F44" s="87">
        <v>0</v>
      </c>
      <c r="G44" s="90"/>
      <c r="H44" s="87">
        <v>0</v>
      </c>
      <c r="I44" s="90"/>
      <c r="J44" s="87">
        <v>0</v>
      </c>
      <c r="K44" s="90"/>
      <c r="L44" s="87">
        <v>0</v>
      </c>
      <c r="M44" s="90"/>
      <c r="N44" s="87">
        <v>0</v>
      </c>
      <c r="O44" s="2"/>
      <c r="P44" s="21" t="s">
        <v>28</v>
      </c>
      <c r="Q44" s="2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</row>
    <row r="45" spans="1:252" ht="15.75" thickBot="1">
      <c r="A45" s="98" t="s">
        <v>55</v>
      </c>
      <c r="B45" s="58">
        <f>SUM(B39+B43+B44)</f>
        <v>34267741</v>
      </c>
      <c r="C45" s="90"/>
      <c r="D45" s="58">
        <f>SUM(D39+D43+D44)</f>
        <v>32990241</v>
      </c>
      <c r="E45" s="95"/>
      <c r="F45" s="58">
        <f>SUM(F37+F43+F44)</f>
        <v>877500</v>
      </c>
      <c r="G45" s="95"/>
      <c r="H45" s="58">
        <f>SUM(H37+H43+H44)</f>
        <v>200000</v>
      </c>
      <c r="I45" s="95"/>
      <c r="J45" s="58">
        <f>SUM(J37+J43+J44)</f>
        <v>200000</v>
      </c>
      <c r="K45" s="95"/>
      <c r="L45" s="58">
        <f>SUM(L37+L43+L44)</f>
        <v>0</v>
      </c>
      <c r="M45" s="90"/>
      <c r="N45" s="58">
        <f>SUM(N37+N43+N44)</f>
        <v>0</v>
      </c>
      <c r="O45" s="2"/>
      <c r="P45" s="21" t="s">
        <v>41</v>
      </c>
      <c r="Q45" s="21"/>
    </row>
    <row r="46" spans="1:252" ht="15.75" thickTop="1">
      <c r="A46" s="90"/>
      <c r="B46" s="90"/>
      <c r="C46" s="90"/>
      <c r="D46" s="102"/>
      <c r="E46" s="95"/>
      <c r="F46" s="57"/>
      <c r="G46" s="95"/>
      <c r="H46" s="57"/>
      <c r="I46" s="95"/>
      <c r="J46" s="57"/>
      <c r="K46" s="95"/>
      <c r="L46" s="57"/>
      <c r="M46" s="90"/>
      <c r="N46" s="57"/>
      <c r="O46" s="21"/>
      <c r="P46" s="21" t="s">
        <v>32</v>
      </c>
      <c r="Q46" s="21"/>
    </row>
    <row r="47" spans="1:252" ht="15.75" thickBot="1">
      <c r="A47" s="98" t="s">
        <v>71</v>
      </c>
      <c r="B47" s="90"/>
      <c r="C47" s="90"/>
      <c r="D47" s="185">
        <v>42430000</v>
      </c>
      <c r="E47" s="95"/>
      <c r="F47" s="57"/>
      <c r="G47" s="95"/>
      <c r="H47" s="57"/>
      <c r="I47" s="95"/>
      <c r="J47" s="57"/>
      <c r="K47" s="95"/>
      <c r="L47" s="57"/>
      <c r="M47" s="90"/>
      <c r="N47" s="57"/>
      <c r="O47" s="21"/>
      <c r="P47" s="112" t="s">
        <v>42</v>
      </c>
      <c r="Q47" s="21"/>
    </row>
    <row r="48" spans="1:252" ht="15.75" thickTop="1">
      <c r="A48" s="90"/>
      <c r="B48" s="90"/>
      <c r="C48" s="90"/>
      <c r="D48"/>
      <c r="E48" s="95"/>
      <c r="F48" s="57"/>
      <c r="G48" s="95"/>
      <c r="H48" s="57"/>
      <c r="I48" s="95"/>
      <c r="J48" s="57"/>
      <c r="K48" s="95"/>
      <c r="L48" s="57"/>
      <c r="M48" s="90"/>
      <c r="N48" s="57"/>
      <c r="O48" s="21"/>
      <c r="P48" s="21" t="s">
        <v>33</v>
      </c>
      <c r="Q48" s="21"/>
    </row>
    <row r="49" spans="1:18" ht="15.75" thickBot="1">
      <c r="A49" s="141" t="s">
        <v>58</v>
      </c>
      <c r="B49" s="90"/>
      <c r="C49" s="90"/>
      <c r="D49" s="73">
        <f>D45/D47</f>
        <v>0.77752158849870379</v>
      </c>
      <c r="E49" s="109"/>
      <c r="F49" s="90"/>
      <c r="G49" s="90"/>
      <c r="H49" s="90"/>
      <c r="I49" s="90"/>
      <c r="J49" s="90"/>
      <c r="K49" s="90"/>
      <c r="L49" s="90"/>
      <c r="M49" s="90"/>
      <c r="N49" s="90"/>
      <c r="O49" s="21"/>
      <c r="P49" s="21" t="s">
        <v>52</v>
      </c>
    </row>
    <row r="50" spans="1:18" ht="16.5" thickTop="1" thickBot="1">
      <c r="A50" s="109"/>
      <c r="B50" s="109"/>
      <c r="C50" s="109"/>
      <c r="D50" s="109"/>
      <c r="E50" s="109"/>
      <c r="F50" s="105"/>
      <c r="G50" s="106"/>
      <c r="H50" s="106"/>
      <c r="I50" s="106"/>
      <c r="J50" s="106"/>
      <c r="K50" s="106"/>
      <c r="L50" s="106"/>
      <c r="M50" s="106"/>
      <c r="N50" s="106"/>
      <c r="O50" s="21"/>
      <c r="P50" s="21" t="s">
        <v>53</v>
      </c>
    </row>
    <row r="51" spans="1:18" ht="15.75" thickTop="1">
      <c r="A51" s="162"/>
      <c r="B51" s="163"/>
      <c r="C51" s="163"/>
      <c r="D51" s="164"/>
      <c r="E51" s="165"/>
      <c r="F51" s="219" t="s">
        <v>66</v>
      </c>
      <c r="G51" s="220"/>
      <c r="H51" s="220"/>
      <c r="I51" s="220"/>
      <c r="J51" s="220"/>
      <c r="K51" s="220"/>
      <c r="L51" s="220"/>
      <c r="M51" s="220"/>
      <c r="N51" s="220"/>
      <c r="O51" s="21"/>
      <c r="P51" s="21" t="s">
        <v>63</v>
      </c>
    </row>
    <row r="52" spans="1:18">
      <c r="A52" s="134" t="s">
        <v>49</v>
      </c>
      <c r="B52" s="119"/>
      <c r="C52" s="121"/>
      <c r="D52" s="119"/>
      <c r="E52" s="122"/>
      <c r="F52" s="94" t="s">
        <v>64</v>
      </c>
      <c r="G52" s="90"/>
      <c r="H52" s="90"/>
      <c r="I52" s="90"/>
      <c r="J52" s="90"/>
      <c r="K52" s="90"/>
      <c r="L52" s="90"/>
      <c r="M52" s="90"/>
      <c r="N52" s="90"/>
      <c r="P52" s="21" t="s">
        <v>34</v>
      </c>
    </row>
    <row r="53" spans="1:18" ht="15.75" thickBot="1">
      <c r="A53" s="119" t="s">
        <v>50</v>
      </c>
      <c r="B53" s="114">
        <f>B41</f>
        <v>4560250</v>
      </c>
      <c r="C53" s="121"/>
      <c r="D53" s="115" t="s">
        <v>67</v>
      </c>
      <c r="E53" s="122"/>
      <c r="F53" s="93" t="s">
        <v>24</v>
      </c>
      <c r="G53" s="90"/>
      <c r="H53" s="90"/>
      <c r="I53" s="90"/>
      <c r="J53" s="90"/>
      <c r="K53" s="90"/>
      <c r="L53" s="90"/>
      <c r="M53" s="90"/>
      <c r="N53" s="90"/>
      <c r="P53" s="21" t="s">
        <v>30</v>
      </c>
    </row>
    <row r="54" spans="1:18" ht="15.75" thickTop="1">
      <c r="A54" s="119" t="s">
        <v>10</v>
      </c>
      <c r="B54" s="123"/>
      <c r="C54" s="124"/>
      <c r="D54" s="125">
        <f>B53/32780333</f>
        <v>0.13911542631369853</v>
      </c>
      <c r="E54" s="126"/>
      <c r="F54" s="93" t="s">
        <v>25</v>
      </c>
      <c r="G54" s="90"/>
      <c r="H54" s="90"/>
      <c r="I54" s="90"/>
      <c r="J54" s="90"/>
      <c r="K54" s="90"/>
      <c r="L54" s="90"/>
      <c r="M54" s="90"/>
      <c r="N54" s="90"/>
      <c r="P54" s="21" t="s">
        <v>82</v>
      </c>
      <c r="R54" s="21"/>
    </row>
    <row r="55" spans="1:18">
      <c r="A55" s="119" t="s">
        <v>51</v>
      </c>
      <c r="B55" s="124"/>
      <c r="C55" s="124"/>
      <c r="D55" s="125">
        <f>(+B53+B44)/32780333</f>
        <v>0.13911542631369853</v>
      </c>
      <c r="E55" s="127"/>
      <c r="F55" s="93" t="s">
        <v>73</v>
      </c>
      <c r="G55" s="90"/>
      <c r="H55" s="90"/>
      <c r="I55" s="90"/>
      <c r="J55" s="90"/>
      <c r="K55" s="90"/>
      <c r="L55" s="90"/>
      <c r="M55" s="90"/>
      <c r="N55" s="90"/>
      <c r="P55" s="108"/>
      <c r="R55" s="21"/>
    </row>
    <row r="56" spans="1:18">
      <c r="A56" s="134" t="s">
        <v>70</v>
      </c>
      <c r="B56" s="119"/>
      <c r="C56" s="119"/>
      <c r="D56" s="128">
        <v>0.5</v>
      </c>
      <c r="E56" s="127"/>
      <c r="F56" s="94" t="s">
        <v>65</v>
      </c>
      <c r="G56" s="90"/>
      <c r="H56" s="90"/>
      <c r="I56" s="90"/>
      <c r="J56" s="90"/>
      <c r="K56" s="90"/>
      <c r="L56" s="90"/>
      <c r="M56" s="90"/>
      <c r="N56" s="90"/>
      <c r="R56" s="21"/>
    </row>
    <row r="57" spans="1:18">
      <c r="A57" s="134"/>
      <c r="B57" s="119"/>
      <c r="C57" s="119"/>
      <c r="D57" s="125"/>
      <c r="E57" s="127"/>
      <c r="F57" s="93" t="s">
        <v>84</v>
      </c>
      <c r="G57" s="90"/>
      <c r="H57" s="90"/>
      <c r="I57" s="90"/>
      <c r="J57" s="90"/>
      <c r="K57" s="90"/>
      <c r="L57" s="90"/>
      <c r="M57" s="90"/>
      <c r="N57" s="90"/>
      <c r="R57" s="21"/>
    </row>
    <row r="58" spans="1:18">
      <c r="A58" s="119"/>
      <c r="B58" s="119"/>
      <c r="C58" s="119"/>
      <c r="D58" s="124"/>
      <c r="E58" s="127"/>
      <c r="F58" s="94" t="s">
        <v>12</v>
      </c>
      <c r="G58" s="90"/>
      <c r="H58" s="90"/>
      <c r="I58" s="90"/>
      <c r="J58" s="90"/>
      <c r="K58" s="90"/>
      <c r="L58" s="90"/>
      <c r="M58" s="90"/>
      <c r="N58" s="90"/>
      <c r="R58" s="21"/>
    </row>
    <row r="59" spans="1:18" ht="15.75">
      <c r="A59" s="142" t="s">
        <v>14</v>
      </c>
      <c r="B59" s="129"/>
      <c r="C59" s="129"/>
      <c r="D59" s="130"/>
      <c r="E59" s="131"/>
      <c r="F59" s="93" t="s">
        <v>13</v>
      </c>
      <c r="G59" s="90"/>
      <c r="H59" s="90"/>
      <c r="I59" s="90"/>
      <c r="J59" s="90"/>
      <c r="K59" s="90"/>
      <c r="L59" s="90"/>
      <c r="M59" s="90"/>
      <c r="N59" s="90"/>
      <c r="R59" s="21"/>
    </row>
    <row r="60" spans="1:18">
      <c r="A60" s="134" t="s">
        <v>16</v>
      </c>
      <c r="B60" s="124"/>
      <c r="C60" s="124"/>
      <c r="D60" s="132"/>
      <c r="E60" s="133"/>
      <c r="F60" s="93" t="s">
        <v>15</v>
      </c>
      <c r="G60" s="90"/>
      <c r="H60" s="90"/>
      <c r="I60" s="90"/>
      <c r="J60" s="90"/>
      <c r="K60" s="90"/>
      <c r="L60" s="90"/>
      <c r="M60" s="90"/>
      <c r="N60" s="90"/>
      <c r="R60" s="21"/>
    </row>
    <row r="61" spans="1:18">
      <c r="A61" s="119" t="s">
        <v>59</v>
      </c>
      <c r="B61" s="119"/>
      <c r="C61" s="134"/>
      <c r="D61" s="135">
        <v>6.7299999999999999E-2</v>
      </c>
      <c r="E61" s="120"/>
      <c r="F61" s="93" t="s">
        <v>17</v>
      </c>
      <c r="G61" s="90"/>
      <c r="H61" s="90"/>
      <c r="I61" s="90"/>
      <c r="J61" s="90"/>
      <c r="K61" s="90"/>
      <c r="L61" s="90"/>
      <c r="M61" s="90"/>
      <c r="N61" s="90"/>
      <c r="R61" s="21"/>
    </row>
    <row r="62" spans="1:18">
      <c r="A62" s="119" t="s">
        <v>60</v>
      </c>
      <c r="B62" s="119"/>
      <c r="C62" s="134"/>
      <c r="D62" s="135">
        <v>3.5200000000000002E-2</v>
      </c>
      <c r="E62" s="120"/>
      <c r="F62" s="93" t="s">
        <v>18</v>
      </c>
      <c r="G62" s="90"/>
      <c r="H62" s="90"/>
      <c r="I62" s="90"/>
      <c r="J62" s="90"/>
      <c r="K62" s="90"/>
      <c r="L62" s="90"/>
      <c r="M62" s="90"/>
      <c r="N62" s="90"/>
      <c r="R62" s="21"/>
    </row>
    <row r="63" spans="1:18" ht="15.75" thickBot="1">
      <c r="A63" s="134" t="s">
        <v>61</v>
      </c>
      <c r="B63" s="119"/>
      <c r="C63" s="119"/>
      <c r="D63" s="116">
        <f>SUM(D61:D62)</f>
        <v>0.10250000000000001</v>
      </c>
      <c r="E63" s="120"/>
      <c r="F63" s="93" t="s">
        <v>19</v>
      </c>
      <c r="G63" s="90"/>
      <c r="H63" s="90"/>
      <c r="I63" s="90"/>
      <c r="J63" s="90"/>
      <c r="K63" s="90"/>
      <c r="L63" s="90"/>
      <c r="M63" s="90"/>
      <c r="N63" s="90"/>
    </row>
    <row r="64" spans="1:18" ht="15.75" thickTop="1">
      <c r="A64" s="119"/>
      <c r="B64" s="119"/>
      <c r="C64" s="119"/>
      <c r="D64" s="117"/>
      <c r="E64" s="120"/>
      <c r="F64" s="93" t="s">
        <v>20</v>
      </c>
      <c r="G64" s="90"/>
      <c r="H64" s="90"/>
      <c r="I64" s="90"/>
      <c r="J64" s="87"/>
      <c r="K64" s="90"/>
      <c r="L64" s="90"/>
      <c r="M64" s="90"/>
      <c r="N64" s="90"/>
    </row>
    <row r="65" spans="1:14" ht="15.75" thickBot="1">
      <c r="A65" s="134" t="s">
        <v>108</v>
      </c>
      <c r="B65" s="119"/>
      <c r="C65" s="121"/>
      <c r="D65" s="118">
        <v>2.7699999999999999E-2</v>
      </c>
      <c r="E65" s="120"/>
      <c r="F65" s="93" t="s">
        <v>21</v>
      </c>
      <c r="G65" s="90"/>
      <c r="H65" s="90"/>
      <c r="I65" s="90"/>
      <c r="J65" s="136"/>
      <c r="K65" s="90"/>
      <c r="L65" s="90"/>
      <c r="M65" s="90"/>
      <c r="N65" s="90"/>
    </row>
    <row r="66" spans="1:14" ht="15.75" thickTop="1">
      <c r="A66" s="129"/>
      <c r="B66" s="143"/>
      <c r="C66" s="144"/>
      <c r="D66" s="145"/>
      <c r="E66" s="120"/>
      <c r="F66" s="93" t="s">
        <v>27</v>
      </c>
      <c r="G66" s="90"/>
      <c r="H66" s="90"/>
      <c r="I66" s="90"/>
      <c r="J66" s="136"/>
      <c r="K66" s="90"/>
      <c r="L66" s="90"/>
      <c r="M66" s="90"/>
      <c r="N66" s="90"/>
    </row>
    <row r="67" spans="1:14" ht="15.75" thickBot="1">
      <c r="A67" s="166"/>
      <c r="B67" s="166"/>
      <c r="C67" s="166"/>
      <c r="D67" s="166"/>
      <c r="E67" s="107"/>
      <c r="F67" s="137"/>
      <c r="G67" s="97"/>
      <c r="H67" s="97"/>
      <c r="I67" s="97"/>
      <c r="J67" s="138"/>
      <c r="K67" s="97"/>
      <c r="L67" s="97"/>
      <c r="M67" s="97"/>
      <c r="N67" s="97"/>
    </row>
    <row r="68" spans="1:14" ht="15.75" thickTop="1">
      <c r="A68" s="46"/>
      <c r="B68" s="46"/>
      <c r="C68" s="46"/>
      <c r="D68" s="46"/>
      <c r="E68" s="12"/>
      <c r="F68" s="21"/>
      <c r="G68" s="21"/>
      <c r="H68" s="21"/>
      <c r="I68" s="21"/>
      <c r="J68" s="21"/>
      <c r="K68" s="21"/>
      <c r="L68" s="21"/>
      <c r="M68" s="21"/>
      <c r="N68" s="21"/>
    </row>
    <row r="69" spans="1:14">
      <c r="A69" s="62" t="s">
        <v>81</v>
      </c>
      <c r="E69" s="43"/>
      <c r="G69" s="21"/>
      <c r="H69" s="21"/>
      <c r="I69" s="21"/>
      <c r="J69" s="21"/>
      <c r="K69" s="21"/>
      <c r="L69" s="21"/>
      <c r="M69" s="21"/>
      <c r="N69" s="2"/>
    </row>
    <row r="70" spans="1:14">
      <c r="E70" s="113"/>
      <c r="F70" s="21"/>
      <c r="G70" s="46"/>
      <c r="H70" s="46"/>
      <c r="I70" s="46"/>
    </row>
    <row r="71" spans="1:14">
      <c r="E71" s="46"/>
    </row>
  </sheetData>
  <mergeCells count="5">
    <mergeCell ref="L1:N1"/>
    <mergeCell ref="A3:A4"/>
    <mergeCell ref="B3:N3"/>
    <mergeCell ref="B34:N34"/>
    <mergeCell ref="F51:N51"/>
  </mergeCells>
  <pageMargins left="0.75" right="0.5" top="0.5" bottom="0.5" header="0.5" footer="0.5"/>
  <pageSetup scale="48" orientation="landscape" r:id="rId1"/>
  <headerFooter alignWithMargins="0">
    <oddFooter>&amp;L&amp;Z&amp;F&amp;RReport Run &amp;D</oddFooter>
  </headerFooter>
  <rowBreaks count="1" manualBreakCount="1">
    <brk id="53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71"/>
  <sheetViews>
    <sheetView showOutlineSymbols="0" topLeftCell="A2" zoomScale="87" zoomScaleNormal="87" workbookViewId="0">
      <selection activeCell="D41" sqref="D41"/>
    </sheetView>
  </sheetViews>
  <sheetFormatPr defaultColWidth="8.77734375" defaultRowHeight="15"/>
  <cols>
    <col min="1" max="1" width="54.5546875" style="108" customWidth="1"/>
    <col min="2" max="2" width="12.77734375" style="108" customWidth="1"/>
    <col min="3" max="3" width="3.77734375" style="108" customWidth="1"/>
    <col min="4" max="4" width="12.77734375" style="108" customWidth="1"/>
    <col min="5" max="5" width="3.88671875" style="108" customWidth="1"/>
    <col min="6" max="6" width="12.77734375" style="108" customWidth="1"/>
    <col min="7" max="7" width="3.77734375" style="108" customWidth="1"/>
    <col min="8" max="8" width="12.77734375" style="108" customWidth="1"/>
    <col min="9" max="9" width="3.77734375" style="108" customWidth="1"/>
    <col min="10" max="10" width="12.77734375" style="108" customWidth="1"/>
    <col min="11" max="11" width="3.77734375" style="108" customWidth="1"/>
    <col min="12" max="12" width="12.77734375" style="108" customWidth="1"/>
    <col min="13" max="13" width="3.77734375" style="108" customWidth="1"/>
    <col min="14" max="14" width="12.77734375" style="108" customWidth="1"/>
    <col min="15" max="15" width="8.77734375" style="108" customWidth="1"/>
    <col min="16" max="16" width="10.21875" style="62" bestFit="1" customWidth="1"/>
    <col min="17" max="17" width="8.77734375" style="108"/>
    <col min="18" max="18" width="9" style="108" bestFit="1" customWidth="1"/>
    <col min="19" max="16384" width="8.77734375" style="108"/>
  </cols>
  <sheetData>
    <row r="1" spans="1:252" ht="58.5" customHeight="1" thickBot="1">
      <c r="A1" s="155" t="s">
        <v>80</v>
      </c>
      <c r="B1" s="156"/>
      <c r="C1" s="156"/>
      <c r="D1" s="156"/>
      <c r="E1" s="157" t="s">
        <v>1</v>
      </c>
      <c r="F1" s="156"/>
      <c r="G1" s="156"/>
      <c r="H1" s="156"/>
      <c r="I1" s="156"/>
      <c r="J1" s="156"/>
      <c r="K1" s="156"/>
      <c r="L1" s="225">
        <v>41973</v>
      </c>
      <c r="M1" s="225"/>
      <c r="N1" s="225"/>
    </row>
    <row r="2" spans="1:252" ht="24" customHeight="1" thickTop="1">
      <c r="A2" s="147"/>
      <c r="B2" s="146"/>
      <c r="C2" s="146"/>
      <c r="D2" s="146"/>
      <c r="E2" s="148"/>
      <c r="F2" s="148"/>
      <c r="G2" s="148"/>
      <c r="H2" s="148"/>
      <c r="I2" s="146"/>
      <c r="J2" s="148"/>
      <c r="K2" s="148"/>
      <c r="L2" s="148"/>
      <c r="M2" s="148"/>
      <c r="N2" s="149"/>
    </row>
    <row r="3" spans="1:252" s="153" customFormat="1" ht="15.75">
      <c r="A3" s="221" t="s">
        <v>4</v>
      </c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151"/>
      <c r="P3" s="152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</row>
    <row r="4" spans="1:252" ht="16.149999999999999" customHeight="1">
      <c r="A4" s="221"/>
      <c r="B4" s="78" t="s">
        <v>3</v>
      </c>
      <c r="C4" s="79"/>
      <c r="D4" s="78">
        <v>2014</v>
      </c>
      <c r="E4" s="80"/>
      <c r="F4" s="78">
        <v>2015</v>
      </c>
      <c r="G4" s="80"/>
      <c r="H4" s="78">
        <v>2016</v>
      </c>
      <c r="I4" s="81"/>
      <c r="J4" s="78">
        <v>2017</v>
      </c>
      <c r="K4" s="81"/>
      <c r="L4" s="78">
        <v>2018</v>
      </c>
      <c r="M4" s="81"/>
      <c r="N4" s="78">
        <v>2019</v>
      </c>
      <c r="O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 ht="15.75">
      <c r="A5" s="16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P5" s="111" t="s">
        <v>109</v>
      </c>
    </row>
    <row r="6" spans="1:252" ht="16.149999999999999" customHeight="1">
      <c r="A6" s="90" t="s">
        <v>37</v>
      </c>
      <c r="B6" s="89">
        <f>SUM(D6+F6+H6+J6+L6+N6)</f>
        <v>31471500</v>
      </c>
      <c r="C6" s="88"/>
      <c r="D6" s="171">
        <f>SUM(31271500+200000)</f>
        <v>31471500</v>
      </c>
      <c r="E6" s="87"/>
      <c r="F6" s="89">
        <v>0</v>
      </c>
      <c r="G6" s="90"/>
      <c r="H6" s="89">
        <v>0</v>
      </c>
      <c r="I6" s="90"/>
      <c r="J6" s="89">
        <v>0</v>
      </c>
      <c r="K6" s="90"/>
      <c r="L6" s="89">
        <v>0</v>
      </c>
      <c r="M6" s="87"/>
      <c r="N6" s="89">
        <v>0</v>
      </c>
      <c r="O6" s="10"/>
      <c r="P6" s="182" t="s">
        <v>102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spans="1:252" ht="16.149999999999999" customHeight="1">
      <c r="A7" s="90" t="s">
        <v>39</v>
      </c>
      <c r="B7" s="89">
        <f>SUM(D7+F7+H7+J7+L7+N7)</f>
        <v>0</v>
      </c>
      <c r="C7" s="90"/>
      <c r="D7" s="87">
        <v>0</v>
      </c>
      <c r="E7" s="87"/>
      <c r="F7" s="89">
        <v>0</v>
      </c>
      <c r="G7" s="90"/>
      <c r="H7" s="89">
        <v>0</v>
      </c>
      <c r="I7" s="90"/>
      <c r="J7" s="89">
        <v>0</v>
      </c>
      <c r="K7" s="90"/>
      <c r="L7" s="89">
        <v>0</v>
      </c>
      <c r="M7" s="87"/>
      <c r="N7" s="89">
        <v>0</v>
      </c>
      <c r="O7" s="10"/>
      <c r="P7" s="62" t="s">
        <v>101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ht="16.149999999999999" customHeight="1">
      <c r="A8" s="90" t="s">
        <v>35</v>
      </c>
      <c r="B8" s="89">
        <f>SUM(D8+F8+H8+J8+L8+N8)</f>
        <v>1650000</v>
      </c>
      <c r="C8" s="90"/>
      <c r="D8" s="87">
        <v>150000</v>
      </c>
      <c r="E8" s="109"/>
      <c r="F8" s="87">
        <v>1500000</v>
      </c>
      <c r="G8" s="90"/>
      <c r="H8" s="87">
        <v>0</v>
      </c>
      <c r="I8" s="90"/>
      <c r="J8" s="87">
        <v>0</v>
      </c>
      <c r="K8" s="90"/>
      <c r="L8" s="87">
        <v>0</v>
      </c>
      <c r="M8" s="90"/>
      <c r="N8" s="87">
        <v>0</v>
      </c>
      <c r="O8" s="10"/>
      <c r="P8" s="199">
        <v>41886500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spans="1:252" ht="16.149999999999999" customHeight="1">
      <c r="A9" s="90" t="s">
        <v>100</v>
      </c>
      <c r="B9" s="89">
        <f>SUM(D9+F9+H9+J9+L9+N9)</f>
        <v>1000000</v>
      </c>
      <c r="C9" s="90"/>
      <c r="D9" s="87">
        <v>0</v>
      </c>
      <c r="E9" s="109"/>
      <c r="F9" s="87">
        <v>1000000</v>
      </c>
      <c r="G9" s="90"/>
      <c r="H9" s="87">
        <v>0</v>
      </c>
      <c r="I9" s="90"/>
      <c r="J9" s="87">
        <v>0</v>
      </c>
      <c r="K9" s="90"/>
      <c r="L9" s="87">
        <v>0</v>
      </c>
      <c r="M9" s="90"/>
      <c r="N9" s="87">
        <v>0</v>
      </c>
      <c r="O9" s="10"/>
      <c r="P9" s="198">
        <v>2415000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pans="1:252" ht="16.149999999999999" customHeight="1" thickBot="1">
      <c r="A10" s="98" t="s">
        <v>68</v>
      </c>
      <c r="B10" s="14">
        <f>SUM(B6:B9)</f>
        <v>34121500</v>
      </c>
      <c r="C10" s="90"/>
      <c r="D10" s="14">
        <f>SUM(D6:D9)</f>
        <v>31621500</v>
      </c>
      <c r="E10" s="95"/>
      <c r="F10" s="14">
        <f>SUM(F6:F9)</f>
        <v>2500000</v>
      </c>
      <c r="G10" s="95"/>
      <c r="H10" s="14">
        <f>SUM(H6:H9)</f>
        <v>0</v>
      </c>
      <c r="I10" s="95"/>
      <c r="J10" s="14">
        <f>SUM(J6:J9)</f>
        <v>0</v>
      </c>
      <c r="K10" s="95"/>
      <c r="L10" s="14">
        <f>SUM(L6:L9)</f>
        <v>0</v>
      </c>
      <c r="M10" s="90"/>
      <c r="N10" s="14">
        <f>SUM(N6:N9)</f>
        <v>0</v>
      </c>
      <c r="O10" s="10"/>
      <c r="P10" s="198">
        <f>D24</f>
        <v>8200000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spans="1:252" ht="16.149999999999999" customHeight="1" thickTop="1">
      <c r="A11" s="90"/>
      <c r="B11" s="57"/>
      <c r="C11" s="90"/>
      <c r="D11" s="57"/>
      <c r="E11" s="95"/>
      <c r="F11" s="57"/>
      <c r="G11" s="95"/>
      <c r="H11" s="57"/>
      <c r="I11" s="95"/>
      <c r="J11" s="57"/>
      <c r="K11" s="95"/>
      <c r="L11" s="57"/>
      <c r="M11" s="90"/>
      <c r="N11" s="57"/>
      <c r="O11" s="10"/>
      <c r="P11" s="200">
        <f>P8-P9-P10</f>
        <v>31271500</v>
      </c>
      <c r="Q11" s="201" t="s">
        <v>111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>
      <c r="A12" s="98"/>
      <c r="B12" s="57"/>
      <c r="C12" s="90"/>
      <c r="D12" s="57"/>
      <c r="E12" s="95"/>
      <c r="F12" s="87"/>
      <c r="G12" s="95"/>
      <c r="H12" s="87"/>
      <c r="I12" s="95"/>
      <c r="J12" s="87"/>
      <c r="K12" s="95"/>
      <c r="L12" s="87"/>
      <c r="M12" s="90"/>
      <c r="N12" s="87"/>
      <c r="O12" s="12"/>
      <c r="P12" s="110" t="s">
        <v>104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spans="1:252">
      <c r="A13" s="141" t="s">
        <v>86</v>
      </c>
      <c r="C13" s="90"/>
      <c r="D13" s="77">
        <v>31765000</v>
      </c>
      <c r="E13" s="95"/>
      <c r="F13" s="87"/>
      <c r="G13" s="95"/>
      <c r="H13" s="87"/>
      <c r="I13" s="95"/>
      <c r="J13" s="87"/>
      <c r="K13" s="95"/>
      <c r="L13" s="87"/>
      <c r="M13" s="90"/>
      <c r="N13" s="87"/>
      <c r="O13" s="12"/>
      <c r="P13" s="2" t="s">
        <v>105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ht="16.149999999999999" customHeight="1">
      <c r="A14" s="90"/>
      <c r="B14" s="89"/>
      <c r="C14" s="90"/>
      <c r="D14" s="57"/>
      <c r="E14" s="95"/>
      <c r="F14" s="90"/>
      <c r="G14" s="87"/>
      <c r="H14" s="90"/>
      <c r="I14" s="90"/>
      <c r="J14" s="90"/>
      <c r="K14" s="90"/>
      <c r="L14" s="90"/>
      <c r="M14" s="90"/>
      <c r="N14" s="90"/>
      <c r="O14" s="10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ht="16.149999999999999" customHeight="1">
      <c r="A15" s="170" t="s">
        <v>87</v>
      </c>
      <c r="B15" s="90"/>
      <c r="C15" s="90"/>
      <c r="D15" s="109"/>
      <c r="E15" s="90"/>
      <c r="F15" s="90"/>
      <c r="G15" s="91"/>
      <c r="H15" s="90"/>
      <c r="I15" s="90"/>
      <c r="J15" s="90"/>
      <c r="K15" s="90"/>
      <c r="L15" s="90"/>
      <c r="M15" s="90"/>
      <c r="N15" s="90"/>
      <c r="O15" s="10"/>
      <c r="P15" s="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1:252" ht="16.149999999999999" customHeight="1">
      <c r="A16" s="90" t="s">
        <v>38</v>
      </c>
      <c r="B16" s="89">
        <f>SUM(D16+F16+H16+J16+L16+N16)</f>
        <v>2415000</v>
      </c>
      <c r="C16" s="88"/>
      <c r="D16" s="87">
        <v>2415000</v>
      </c>
      <c r="E16" s="87"/>
      <c r="F16" s="89">
        <v>0</v>
      </c>
      <c r="G16" s="90"/>
      <c r="H16" s="89">
        <v>0</v>
      </c>
      <c r="I16" s="90"/>
      <c r="J16" s="89">
        <v>0</v>
      </c>
      <c r="K16" s="90"/>
      <c r="L16" s="89">
        <v>0</v>
      </c>
      <c r="M16" s="87"/>
      <c r="N16" s="89">
        <v>0</v>
      </c>
      <c r="O16" s="10"/>
      <c r="P16" s="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1:252" ht="16.149999999999999" customHeight="1">
      <c r="A17" s="90" t="s">
        <v>40</v>
      </c>
      <c r="B17" s="89">
        <f>SUM(D17+F17+H17+J17+L17+N17)</f>
        <v>0</v>
      </c>
      <c r="C17" s="90"/>
      <c r="D17" s="87">
        <v>0</v>
      </c>
      <c r="E17" s="87"/>
      <c r="F17" s="89">
        <v>0</v>
      </c>
      <c r="G17" s="90"/>
      <c r="H17" s="89">
        <v>0</v>
      </c>
      <c r="I17" s="90"/>
      <c r="J17" s="89">
        <v>0</v>
      </c>
      <c r="K17" s="90"/>
      <c r="L17" s="89">
        <v>0</v>
      </c>
      <c r="M17" s="87"/>
      <c r="N17" s="89">
        <v>0</v>
      </c>
      <c r="O17" s="10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1:252" ht="16.149999999999999" customHeight="1" thickBot="1">
      <c r="A18" s="98" t="s">
        <v>77</v>
      </c>
      <c r="B18" s="14">
        <f>B16+B17</f>
        <v>2415000</v>
      </c>
      <c r="C18" s="90"/>
      <c r="D18" s="14">
        <f>D16+D17</f>
        <v>2415000</v>
      </c>
      <c r="E18" s="95"/>
      <c r="F18" s="15">
        <f>SUM(F15:F17)</f>
        <v>0</v>
      </c>
      <c r="G18" s="95"/>
      <c r="H18" s="15">
        <f>SUM(H15:H17)</f>
        <v>0</v>
      </c>
      <c r="I18" s="95"/>
      <c r="J18" s="15">
        <f>SUM(J15:J17)</f>
        <v>0</v>
      </c>
      <c r="K18" s="95"/>
      <c r="L18" s="15">
        <f>SUM(L15:L17)</f>
        <v>0</v>
      </c>
      <c r="M18" s="90"/>
      <c r="N18" s="15">
        <f>SUM(N15:N17)</f>
        <v>0</v>
      </c>
      <c r="O18" s="10"/>
      <c r="P18" s="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1:252" ht="16.149999999999999" customHeight="1" thickTop="1">
      <c r="A19" s="98" t="s">
        <v>88</v>
      </c>
      <c r="B19" s="57"/>
      <c r="C19" s="90"/>
      <c r="D19" s="77">
        <v>2415000</v>
      </c>
      <c r="E19" s="95"/>
      <c r="F19" s="87"/>
      <c r="G19" s="95"/>
      <c r="H19" s="87"/>
      <c r="I19" s="95"/>
      <c r="J19" s="87"/>
      <c r="K19" s="95"/>
      <c r="L19" s="87"/>
      <c r="M19" s="90"/>
      <c r="N19" s="87"/>
      <c r="O19" s="10"/>
      <c r="P19" s="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1:252" ht="16.149999999999999" customHeight="1">
      <c r="A20" s="98"/>
      <c r="B20" s="57"/>
      <c r="C20" s="90"/>
      <c r="D20" s="77"/>
      <c r="E20" s="95"/>
      <c r="F20" s="87"/>
      <c r="G20" s="95"/>
      <c r="H20" s="87"/>
      <c r="I20" s="95"/>
      <c r="J20" s="87"/>
      <c r="K20" s="95"/>
      <c r="L20" s="87"/>
      <c r="M20" s="90"/>
      <c r="N20" s="87"/>
      <c r="O20" s="10"/>
      <c r="P20" s="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1:252" ht="16.149999999999999" customHeight="1">
      <c r="A21" s="170" t="s">
        <v>89</v>
      </c>
      <c r="B21" s="90"/>
      <c r="C21" s="90"/>
      <c r="D21" s="109"/>
      <c r="E21" s="90"/>
      <c r="F21" s="90"/>
      <c r="G21" s="91"/>
      <c r="H21" s="90"/>
      <c r="I21" s="90"/>
      <c r="J21" s="90"/>
      <c r="K21" s="90"/>
      <c r="L21" s="90"/>
      <c r="M21" s="90"/>
      <c r="N21" s="90"/>
      <c r="O21" s="10"/>
      <c r="P21" s="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1:252" ht="16.149999999999999" customHeight="1">
      <c r="A22" s="90" t="s">
        <v>90</v>
      </c>
      <c r="B22" s="89">
        <f>SUM(D22+F22+H22+J22+L22+N22)</f>
        <v>8200000</v>
      </c>
      <c r="C22" s="88"/>
      <c r="D22" s="87">
        <v>8200000</v>
      </c>
      <c r="E22" s="87"/>
      <c r="F22" s="89">
        <v>0</v>
      </c>
      <c r="G22" s="90"/>
      <c r="H22" s="89">
        <v>0</v>
      </c>
      <c r="I22" s="90"/>
      <c r="J22" s="89">
        <v>0</v>
      </c>
      <c r="K22" s="90"/>
      <c r="L22" s="89">
        <v>0</v>
      </c>
      <c r="M22" s="87"/>
      <c r="N22" s="89">
        <v>0</v>
      </c>
      <c r="O22" s="10"/>
      <c r="P22" s="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spans="1:252" ht="16.149999999999999" customHeight="1">
      <c r="A23" s="90" t="s">
        <v>91</v>
      </c>
      <c r="B23" s="89">
        <f>SUM(D23+F23+H23+J23+L23+N23)</f>
        <v>0</v>
      </c>
      <c r="C23" s="90"/>
      <c r="D23" s="87">
        <v>0</v>
      </c>
      <c r="E23" s="87"/>
      <c r="F23" s="89">
        <v>0</v>
      </c>
      <c r="G23" s="90"/>
      <c r="H23" s="89">
        <v>0</v>
      </c>
      <c r="I23" s="90"/>
      <c r="J23" s="89">
        <v>0</v>
      </c>
      <c r="K23" s="90"/>
      <c r="L23" s="89">
        <v>0</v>
      </c>
      <c r="M23" s="87"/>
      <c r="N23" s="89">
        <v>0</v>
      </c>
      <c r="O23" s="10"/>
      <c r="P23" s="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spans="1:252" ht="15.75" thickBot="1">
      <c r="A24" s="98" t="s">
        <v>77</v>
      </c>
      <c r="B24" s="14">
        <f>B22+B23</f>
        <v>8200000</v>
      </c>
      <c r="C24" s="90"/>
      <c r="D24" s="14">
        <f>SUM(D22:D23)</f>
        <v>8200000</v>
      </c>
      <c r="E24" s="95"/>
      <c r="F24" s="15">
        <f>SUM(F21:F23)</f>
        <v>0</v>
      </c>
      <c r="G24" s="95"/>
      <c r="H24" s="15">
        <f>SUM(H21:H23)</f>
        <v>0</v>
      </c>
      <c r="I24" s="95"/>
      <c r="J24" s="15">
        <f>SUM(J21:J23)</f>
        <v>0</v>
      </c>
      <c r="K24" s="95"/>
      <c r="L24" s="15">
        <f>SUM(L21:L23)</f>
        <v>0</v>
      </c>
      <c r="M24" s="90"/>
      <c r="N24" s="15">
        <f>SUM(N21:N23)</f>
        <v>0</v>
      </c>
      <c r="O24" s="12"/>
      <c r="P24" s="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spans="1:252" ht="15.75" thickTop="1">
      <c r="A25" s="98" t="s">
        <v>92</v>
      </c>
      <c r="B25" s="57"/>
      <c r="C25" s="90"/>
      <c r="D25" s="77">
        <v>8250000</v>
      </c>
      <c r="E25" s="95"/>
      <c r="F25" s="87"/>
      <c r="G25" s="95"/>
      <c r="H25" s="87"/>
      <c r="I25" s="95"/>
      <c r="J25" s="87"/>
      <c r="K25" s="95"/>
      <c r="L25" s="87"/>
      <c r="M25" s="90"/>
      <c r="N25" s="87"/>
      <c r="O25" s="12"/>
      <c r="P25" s="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1:252" ht="16.149999999999999" customHeight="1">
      <c r="A26" s="90"/>
      <c r="B26" s="89"/>
      <c r="C26" s="90"/>
      <c r="D26" s="57"/>
      <c r="E26" s="95"/>
      <c r="F26" s="90"/>
      <c r="G26" s="87"/>
      <c r="H26" s="90"/>
      <c r="I26" s="90"/>
      <c r="J26" s="90"/>
      <c r="K26" s="90"/>
      <c r="L26" s="90"/>
      <c r="M26" s="90"/>
      <c r="N26" s="90"/>
      <c r="O26" s="10"/>
      <c r="P26" s="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1:252" ht="16.149999999999999" customHeight="1" thickBot="1">
      <c r="A27" s="98" t="s">
        <v>94</v>
      </c>
      <c r="B27" s="86">
        <f>B10+B18+B24</f>
        <v>44736500</v>
      </c>
      <c r="C27" s="90"/>
      <c r="D27" s="74">
        <f>SUM(D10+D18+D24)</f>
        <v>42236500</v>
      </c>
      <c r="E27" s="95"/>
      <c r="F27" s="87"/>
      <c r="G27" s="96"/>
      <c r="H27" s="90"/>
      <c r="I27" s="90"/>
      <c r="J27" s="90"/>
      <c r="K27" s="90"/>
      <c r="L27" s="90"/>
      <c r="M27" s="90"/>
      <c r="N27" s="90"/>
      <c r="O27" s="10"/>
      <c r="P27" s="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spans="1:252" ht="16.149999999999999" customHeight="1" thickTop="1">
      <c r="A28" s="98"/>
      <c r="B28" s="186"/>
      <c r="C28" s="90"/>
      <c r="D28" s="77"/>
      <c r="E28" s="95"/>
      <c r="F28" s="87"/>
      <c r="G28" s="96"/>
      <c r="H28" s="90"/>
      <c r="I28" s="90"/>
      <c r="J28" s="90"/>
      <c r="K28" s="90"/>
      <c r="L28" s="90"/>
      <c r="M28" s="90"/>
      <c r="N28" s="90"/>
      <c r="O28" s="10"/>
      <c r="P28" s="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spans="1:252">
      <c r="A29" s="98" t="s">
        <v>76</v>
      </c>
      <c r="B29" s="171"/>
      <c r="C29" s="90"/>
      <c r="D29" s="171">
        <v>42430000</v>
      </c>
      <c r="E29" s="87"/>
      <c r="F29" s="89"/>
      <c r="G29" s="90"/>
      <c r="H29" s="89"/>
      <c r="I29" s="90"/>
      <c r="J29" s="89"/>
      <c r="K29" s="90"/>
      <c r="L29" s="89"/>
      <c r="M29" s="87"/>
      <c r="N29" s="89"/>
      <c r="O29" s="12"/>
      <c r="P29" s="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spans="1:252" ht="16.149999999999999" customHeight="1">
      <c r="A30" s="188" t="s">
        <v>98</v>
      </c>
      <c r="B30" s="89"/>
      <c r="C30" s="90"/>
      <c r="D30" s="190">
        <f>D6+D16+D22</f>
        <v>42086500</v>
      </c>
      <c r="E30" s="87"/>
      <c r="F30" s="89"/>
      <c r="G30" s="90"/>
      <c r="H30" s="89"/>
      <c r="I30" s="90"/>
      <c r="J30" s="89"/>
      <c r="K30" s="90"/>
      <c r="L30" s="89"/>
      <c r="M30" s="87"/>
      <c r="N30" s="89"/>
      <c r="O30" s="12"/>
      <c r="P30" s="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</row>
    <row r="31" spans="1:252" s="153" customFormat="1">
      <c r="A31" s="98" t="s">
        <v>99</v>
      </c>
      <c r="B31" s="109"/>
      <c r="C31" s="109"/>
      <c r="D31" s="191">
        <f>D30/D29</f>
        <v>0.99190431298609472</v>
      </c>
      <c r="E31" s="87"/>
      <c r="F31" s="89"/>
      <c r="G31" s="90"/>
      <c r="H31" s="89"/>
      <c r="I31" s="90"/>
      <c r="J31" s="89"/>
      <c r="K31" s="90"/>
      <c r="L31" s="89"/>
      <c r="M31" s="87"/>
      <c r="N31" s="89"/>
      <c r="O31" s="10"/>
      <c r="P31" s="152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  <c r="IP31" s="151"/>
      <c r="IQ31" s="151"/>
      <c r="IR31" s="151"/>
    </row>
    <row r="32" spans="1:252" ht="16.899999999999999" customHeight="1" thickBot="1">
      <c r="A32" s="98"/>
      <c r="B32" s="109"/>
      <c r="C32" s="109"/>
      <c r="D32" s="189"/>
      <c r="E32" s="90"/>
      <c r="F32" s="90"/>
      <c r="G32" s="91"/>
      <c r="H32" s="90"/>
      <c r="I32" s="90"/>
      <c r="J32" s="90"/>
      <c r="K32" s="90"/>
      <c r="L32" s="90"/>
      <c r="M32" s="90"/>
      <c r="N32" s="90"/>
      <c r="O32" s="151"/>
      <c r="P32" s="6"/>
      <c r="Q32" s="5" t="s">
        <v>72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>
      <c r="A33" s="158"/>
      <c r="B33" s="159"/>
      <c r="C33" s="160"/>
      <c r="D33" s="159"/>
      <c r="E33" s="161"/>
      <c r="F33" s="159"/>
      <c r="G33" s="158"/>
      <c r="H33" s="159"/>
      <c r="I33" s="158"/>
      <c r="J33" s="159"/>
      <c r="K33" s="158"/>
      <c r="L33" s="159"/>
      <c r="M33" s="161"/>
      <c r="N33" s="159"/>
      <c r="O33" s="5"/>
    </row>
    <row r="34" spans="1:252" ht="15.75">
      <c r="A34" s="154"/>
      <c r="B34" s="218" t="s">
        <v>7</v>
      </c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P34" s="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spans="1:252" ht="18">
      <c r="A35" s="204" t="s">
        <v>8</v>
      </c>
      <c r="B35" s="139" t="s">
        <v>3</v>
      </c>
      <c r="C35" s="100"/>
      <c r="D35" s="82">
        <v>2014</v>
      </c>
      <c r="E35" s="84"/>
      <c r="F35" s="82">
        <v>2015</v>
      </c>
      <c r="G35" s="84"/>
      <c r="H35" s="82">
        <v>2016</v>
      </c>
      <c r="I35" s="205"/>
      <c r="J35" s="82">
        <v>2017</v>
      </c>
      <c r="K35" s="205"/>
      <c r="L35" s="82">
        <v>2018</v>
      </c>
      <c r="M35" s="205"/>
      <c r="N35" s="140">
        <v>2019</v>
      </c>
      <c r="O35" s="12"/>
      <c r="P35" s="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spans="1:252"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2"/>
      <c r="P36" s="111" t="s">
        <v>29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</row>
    <row r="37" spans="1:252">
      <c r="A37" s="90" t="s">
        <v>36</v>
      </c>
      <c r="B37" s="87">
        <f>SUM(D37+F37+H37+J37+L37+N37)</f>
        <v>30232491</v>
      </c>
      <c r="C37" s="90"/>
      <c r="D37" s="87">
        <f>D39-D38</f>
        <v>30232491</v>
      </c>
      <c r="E37" s="90"/>
      <c r="F37" s="89">
        <v>0</v>
      </c>
      <c r="G37" s="95"/>
      <c r="H37" s="89">
        <v>0</v>
      </c>
      <c r="I37" s="95"/>
      <c r="J37" s="89">
        <v>0</v>
      </c>
      <c r="K37" s="95"/>
      <c r="L37" s="89">
        <v>0</v>
      </c>
      <c r="M37" s="95"/>
      <c r="N37" s="89">
        <v>0</v>
      </c>
      <c r="O37" s="12"/>
      <c r="P37" s="2" t="s">
        <v>23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</row>
    <row r="38" spans="1:252">
      <c r="A38" s="90" t="s">
        <v>43</v>
      </c>
      <c r="B38" s="87">
        <f>SUM(D38+F38+H38+J38+L38+N38)</f>
        <v>2415000</v>
      </c>
      <c r="C38" s="90"/>
      <c r="D38" s="87">
        <v>2415000</v>
      </c>
      <c r="E38" s="90"/>
      <c r="F38" s="89">
        <v>0</v>
      </c>
      <c r="G38" s="95"/>
      <c r="H38" s="89">
        <v>0</v>
      </c>
      <c r="I38" s="95"/>
      <c r="J38" s="89">
        <v>0</v>
      </c>
      <c r="K38" s="95"/>
      <c r="L38" s="89">
        <v>0</v>
      </c>
      <c r="M38" s="95"/>
      <c r="N38" s="89">
        <v>0</v>
      </c>
      <c r="O38" s="12"/>
      <c r="P38" s="2" t="s">
        <v>9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</row>
    <row r="39" spans="1:252">
      <c r="A39" s="187" t="s">
        <v>96</v>
      </c>
      <c r="B39" s="87">
        <f>SUM(D39+F39+H39+J39+L39+N39)</f>
        <v>32647491</v>
      </c>
      <c r="C39" s="90"/>
      <c r="D39" s="87">
        <v>32647491</v>
      </c>
      <c r="E39" s="90"/>
      <c r="F39" s="89"/>
      <c r="G39" s="95"/>
      <c r="H39" s="89"/>
      <c r="I39" s="95"/>
      <c r="J39" s="89"/>
      <c r="K39" s="95"/>
      <c r="L39" s="89"/>
      <c r="M39" s="95"/>
      <c r="N39" s="89"/>
      <c r="O39" s="10"/>
      <c r="P39" s="2" t="s">
        <v>22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</row>
    <row r="40" spans="1:252">
      <c r="A40" s="98" t="s">
        <v>44</v>
      </c>
      <c r="B40" s="87"/>
      <c r="C40" s="90"/>
      <c r="D40" s="87"/>
      <c r="E40" s="90"/>
      <c r="F40" s="89"/>
      <c r="G40" s="90"/>
      <c r="H40" s="89"/>
      <c r="I40" s="90"/>
      <c r="J40" s="89"/>
      <c r="K40" s="90"/>
      <c r="L40" s="89"/>
      <c r="M40" s="87"/>
      <c r="N40" s="89"/>
      <c r="O40" s="10"/>
      <c r="P40" s="2" t="s">
        <v>93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</row>
    <row r="41" spans="1:252">
      <c r="A41" s="90" t="s">
        <v>45</v>
      </c>
      <c r="B41" s="87">
        <v>15963850</v>
      </c>
      <c r="C41" s="88"/>
      <c r="D41" s="87">
        <f>B41-F41-H41-J41-L41-N41</f>
        <v>10108850</v>
      </c>
      <c r="E41" s="88"/>
      <c r="F41" s="87">
        <v>4455000</v>
      </c>
      <c r="G41" s="88"/>
      <c r="H41" s="87">
        <v>1200000</v>
      </c>
      <c r="I41" s="88"/>
      <c r="J41" s="89">
        <v>200000</v>
      </c>
      <c r="K41" s="88"/>
      <c r="L41" s="89">
        <v>0</v>
      </c>
      <c r="M41" s="88"/>
      <c r="N41" s="89">
        <v>0</v>
      </c>
      <c r="O41" s="10"/>
      <c r="Q41" s="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</row>
    <row r="42" spans="1:252">
      <c r="A42" s="90" t="s">
        <v>46</v>
      </c>
      <c r="B42" s="87">
        <f>SUM(D42+F42+H42+J42+L42+N42)</f>
        <v>0</v>
      </c>
      <c r="C42" s="87"/>
      <c r="D42" s="87">
        <f>D7</f>
        <v>0</v>
      </c>
      <c r="E42" s="88"/>
      <c r="F42" s="87">
        <v>0</v>
      </c>
      <c r="G42" s="88"/>
      <c r="H42" s="89">
        <v>0</v>
      </c>
      <c r="I42" s="88"/>
      <c r="J42" s="89">
        <v>0</v>
      </c>
      <c r="K42" s="88"/>
      <c r="L42" s="87">
        <v>0</v>
      </c>
      <c r="M42" s="90"/>
      <c r="N42" s="87">
        <v>0</v>
      </c>
      <c r="O42" s="10"/>
      <c r="P42" s="21" t="s">
        <v>83</v>
      </c>
      <c r="Q42" s="2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</row>
    <row r="43" spans="1:252">
      <c r="A43" s="98" t="s">
        <v>97</v>
      </c>
      <c r="B43" s="87">
        <f>SUM(D43+F43+H43+J43+L43+N43)</f>
        <v>15963850</v>
      </c>
      <c r="C43" s="88"/>
      <c r="D43" s="87">
        <f>D41+D42</f>
        <v>10108850</v>
      </c>
      <c r="E43" s="90"/>
      <c r="F43" s="87">
        <f>SUM(F41:F42)</f>
        <v>4455000</v>
      </c>
      <c r="G43" s="91"/>
      <c r="H43" s="87">
        <f>SUM(H41:H42)</f>
        <v>1200000</v>
      </c>
      <c r="I43" s="90"/>
      <c r="J43" s="87">
        <f>SUM(J41:J42)</f>
        <v>200000</v>
      </c>
      <c r="K43" s="90"/>
      <c r="L43" s="87">
        <f>SUM(L41:L42)</f>
        <v>0</v>
      </c>
      <c r="M43" s="90"/>
      <c r="N43" s="87">
        <f>SUM(N41:N42)</f>
        <v>0</v>
      </c>
      <c r="O43" s="10"/>
      <c r="P43" s="64" t="s">
        <v>54</v>
      </c>
      <c r="Q43" s="2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</row>
    <row r="44" spans="1:252">
      <c r="A44" s="90" t="s">
        <v>48</v>
      </c>
      <c r="B44" s="87">
        <f>SUM(D44+F44+H44+J44+L44+N44)</f>
        <v>0</v>
      </c>
      <c r="C44" s="90"/>
      <c r="D44" s="87">
        <v>0</v>
      </c>
      <c r="E44" s="90"/>
      <c r="F44" s="87">
        <v>0</v>
      </c>
      <c r="G44" s="90"/>
      <c r="H44" s="87">
        <v>0</v>
      </c>
      <c r="I44" s="90"/>
      <c r="J44" s="87">
        <v>0</v>
      </c>
      <c r="K44" s="90"/>
      <c r="L44" s="87">
        <v>0</v>
      </c>
      <c r="M44" s="90"/>
      <c r="N44" s="87">
        <v>0</v>
      </c>
      <c r="O44" s="2"/>
      <c r="P44" s="21" t="s">
        <v>28</v>
      </c>
      <c r="Q44" s="2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</row>
    <row r="45" spans="1:252" ht="15.75" thickBot="1">
      <c r="A45" s="98" t="s">
        <v>55</v>
      </c>
      <c r="B45" s="58">
        <f>SUM(B39+B43+B44)</f>
        <v>48611341</v>
      </c>
      <c r="C45" s="90"/>
      <c r="D45" s="58">
        <f>SUM(D39+D43+D44)</f>
        <v>42756341</v>
      </c>
      <c r="E45" s="95"/>
      <c r="F45" s="58">
        <f>SUM(F39+F43+F44)</f>
        <v>4455000</v>
      </c>
      <c r="G45" s="95"/>
      <c r="H45" s="58">
        <f>SUM(H39+H43+H44)</f>
        <v>1200000</v>
      </c>
      <c r="I45" s="95"/>
      <c r="J45" s="58">
        <f>SUM(J39+J43+J44)</f>
        <v>200000</v>
      </c>
      <c r="K45" s="95"/>
      <c r="L45" s="58">
        <f>SUM(L39+L43+L44)</f>
        <v>0</v>
      </c>
      <c r="M45" s="90"/>
      <c r="N45" s="58">
        <f>SUM(N39+N43+N44)</f>
        <v>0</v>
      </c>
      <c r="O45" s="2"/>
      <c r="P45" s="21" t="s">
        <v>41</v>
      </c>
      <c r="Q45" s="21"/>
    </row>
    <row r="46" spans="1:252" ht="15.75" thickTop="1">
      <c r="A46" s="90"/>
      <c r="B46" s="90"/>
      <c r="C46" s="90"/>
      <c r="D46" s="102"/>
      <c r="E46" s="95"/>
      <c r="F46" s="57"/>
      <c r="G46" s="95"/>
      <c r="H46" s="57"/>
      <c r="I46" s="95"/>
      <c r="J46" s="57"/>
      <c r="K46" s="95"/>
      <c r="L46" s="57"/>
      <c r="M46" s="90"/>
      <c r="N46" s="57"/>
      <c r="O46" s="21"/>
      <c r="P46" s="21" t="s">
        <v>32</v>
      </c>
      <c r="Q46" s="21"/>
    </row>
    <row r="47" spans="1:252" ht="15.75" thickBot="1">
      <c r="A47" s="98" t="s">
        <v>71</v>
      </c>
      <c r="B47" s="90"/>
      <c r="C47" s="90"/>
      <c r="D47" s="185">
        <v>42430000</v>
      </c>
      <c r="E47" s="95"/>
      <c r="F47" s="57"/>
      <c r="G47" s="95"/>
      <c r="H47" s="57"/>
      <c r="I47" s="95"/>
      <c r="J47" s="57"/>
      <c r="K47" s="95"/>
      <c r="L47" s="57"/>
      <c r="M47" s="90"/>
      <c r="N47" s="57"/>
      <c r="O47" s="21"/>
      <c r="P47" s="112" t="s">
        <v>42</v>
      </c>
      <c r="Q47" s="21"/>
    </row>
    <row r="48" spans="1:252" ht="15.75" thickTop="1">
      <c r="A48" s="90"/>
      <c r="B48" s="90"/>
      <c r="C48" s="90"/>
      <c r="D48"/>
      <c r="E48" s="95"/>
      <c r="F48" s="57"/>
      <c r="G48" s="95"/>
      <c r="H48" s="57"/>
      <c r="I48" s="95"/>
      <c r="J48" s="57"/>
      <c r="K48" s="95"/>
      <c r="L48" s="57"/>
      <c r="M48" s="90"/>
      <c r="N48" s="57"/>
      <c r="O48" s="21"/>
      <c r="P48" s="21" t="s">
        <v>33</v>
      </c>
      <c r="Q48" s="21"/>
    </row>
    <row r="49" spans="1:18" ht="15.75" thickBot="1">
      <c r="A49" s="141" t="s">
        <v>58</v>
      </c>
      <c r="B49" s="90"/>
      <c r="C49" s="90"/>
      <c r="D49" s="75">
        <f>D45/D47</f>
        <v>1.0076912797548905</v>
      </c>
      <c r="E49" s="109"/>
      <c r="F49" s="90"/>
      <c r="G49" s="90"/>
      <c r="H49" s="90"/>
      <c r="I49" s="90"/>
      <c r="J49" s="90"/>
      <c r="K49" s="90"/>
      <c r="L49" s="90"/>
      <c r="M49" s="90"/>
      <c r="N49" s="90"/>
      <c r="O49" s="21"/>
      <c r="P49" s="21" t="s">
        <v>52</v>
      </c>
    </row>
    <row r="50" spans="1:18" ht="16.5" thickTop="1" thickBot="1">
      <c r="A50" s="109"/>
      <c r="B50" s="109"/>
      <c r="C50" s="109"/>
      <c r="D50" s="109"/>
      <c r="E50" s="109"/>
      <c r="F50" s="105"/>
      <c r="G50" s="106"/>
      <c r="H50" s="106"/>
      <c r="I50" s="106"/>
      <c r="J50" s="106"/>
      <c r="K50" s="106"/>
      <c r="L50" s="106"/>
      <c r="M50" s="106"/>
      <c r="N50" s="106"/>
      <c r="O50" s="21"/>
      <c r="P50" s="21" t="s">
        <v>53</v>
      </c>
    </row>
    <row r="51" spans="1:18" ht="15.75" thickTop="1">
      <c r="A51" s="162"/>
      <c r="B51" s="163"/>
      <c r="C51" s="163"/>
      <c r="D51" s="164"/>
      <c r="E51" s="165"/>
      <c r="F51" s="219" t="s">
        <v>66</v>
      </c>
      <c r="G51" s="220"/>
      <c r="H51" s="220"/>
      <c r="I51" s="220"/>
      <c r="J51" s="220"/>
      <c r="K51" s="220"/>
      <c r="L51" s="220"/>
      <c r="M51" s="220"/>
      <c r="N51" s="220"/>
      <c r="O51" s="21"/>
      <c r="P51" s="21" t="s">
        <v>63</v>
      </c>
    </row>
    <row r="52" spans="1:18">
      <c r="A52" s="134" t="s">
        <v>49</v>
      </c>
      <c r="B52" s="119"/>
      <c r="C52" s="121"/>
      <c r="D52" s="119"/>
      <c r="E52" s="122"/>
      <c r="F52" s="94" t="s">
        <v>64</v>
      </c>
      <c r="G52" s="90"/>
      <c r="H52" s="90"/>
      <c r="I52" s="90"/>
      <c r="J52" s="90"/>
      <c r="K52" s="90"/>
      <c r="L52" s="90"/>
      <c r="M52" s="90"/>
      <c r="N52" s="90"/>
      <c r="P52" s="21" t="s">
        <v>34</v>
      </c>
    </row>
    <row r="53" spans="1:18" ht="15.75" thickBot="1">
      <c r="A53" s="119" t="s">
        <v>50</v>
      </c>
      <c r="B53" s="114">
        <f>B41</f>
        <v>15963850</v>
      </c>
      <c r="C53" s="121"/>
      <c r="D53" s="115" t="s">
        <v>67</v>
      </c>
      <c r="E53" s="122"/>
      <c r="F53" s="93" t="s">
        <v>24</v>
      </c>
      <c r="G53" s="90"/>
      <c r="H53" s="90"/>
      <c r="I53" s="90"/>
      <c r="J53" s="90"/>
      <c r="K53" s="90"/>
      <c r="L53" s="90"/>
      <c r="M53" s="90"/>
      <c r="N53" s="90"/>
      <c r="P53" s="21" t="s">
        <v>30</v>
      </c>
    </row>
    <row r="54" spans="1:18" ht="15.75" thickTop="1">
      <c r="A54" s="119" t="s">
        <v>10</v>
      </c>
      <c r="B54" s="123"/>
      <c r="C54" s="124"/>
      <c r="D54" s="125">
        <f>B53/32780333</f>
        <v>0.48699474773486895</v>
      </c>
      <c r="E54" s="126"/>
      <c r="F54" s="93" t="s">
        <v>25</v>
      </c>
      <c r="G54" s="90"/>
      <c r="H54" s="90"/>
      <c r="I54" s="90"/>
      <c r="J54" s="90"/>
      <c r="K54" s="90"/>
      <c r="L54" s="90"/>
      <c r="M54" s="90"/>
      <c r="N54" s="90"/>
      <c r="P54" s="21" t="s">
        <v>82</v>
      </c>
      <c r="R54" s="21"/>
    </row>
    <row r="55" spans="1:18">
      <c r="A55" s="119" t="s">
        <v>51</v>
      </c>
      <c r="B55" s="124"/>
      <c r="C55" s="124"/>
      <c r="D55" s="125">
        <f>(+B53+B44)/32780333</f>
        <v>0.48699474773486895</v>
      </c>
      <c r="E55" s="127"/>
      <c r="F55" s="93" t="s">
        <v>73</v>
      </c>
      <c r="G55" s="90"/>
      <c r="H55" s="90"/>
      <c r="I55" s="90"/>
      <c r="J55" s="90"/>
      <c r="K55" s="90"/>
      <c r="L55" s="90"/>
      <c r="M55" s="90"/>
      <c r="N55" s="90"/>
      <c r="P55" s="108"/>
      <c r="R55" s="21"/>
    </row>
    <row r="56" spans="1:18">
      <c r="A56" s="134" t="s">
        <v>70</v>
      </c>
      <c r="B56" s="119"/>
      <c r="C56" s="119"/>
      <c r="D56" s="128">
        <v>0.5</v>
      </c>
      <c r="E56" s="127"/>
      <c r="F56" s="94" t="s">
        <v>65</v>
      </c>
      <c r="G56" s="90"/>
      <c r="H56" s="90"/>
      <c r="I56" s="90"/>
      <c r="J56" s="90"/>
      <c r="K56" s="90"/>
      <c r="L56" s="90"/>
      <c r="M56" s="90"/>
      <c r="N56" s="90"/>
      <c r="R56" s="21"/>
    </row>
    <row r="57" spans="1:18">
      <c r="A57" s="134"/>
      <c r="B57" s="119"/>
      <c r="C57" s="119"/>
      <c r="D57" s="125"/>
      <c r="E57" s="127"/>
      <c r="F57" s="93" t="s">
        <v>84</v>
      </c>
      <c r="G57" s="90"/>
      <c r="H57" s="90"/>
      <c r="I57" s="90"/>
      <c r="J57" s="90"/>
      <c r="K57" s="90"/>
      <c r="L57" s="90"/>
      <c r="M57" s="90"/>
      <c r="N57" s="90"/>
      <c r="R57" s="21"/>
    </row>
    <row r="58" spans="1:18">
      <c r="A58" s="119"/>
      <c r="B58" s="119"/>
      <c r="C58" s="119"/>
      <c r="D58" s="124"/>
      <c r="E58" s="127"/>
      <c r="F58" s="94" t="s">
        <v>12</v>
      </c>
      <c r="G58" s="90"/>
      <c r="H58" s="90"/>
      <c r="I58" s="90"/>
      <c r="J58" s="90"/>
      <c r="K58" s="90"/>
      <c r="L58" s="90"/>
      <c r="M58" s="90"/>
      <c r="N58" s="90"/>
      <c r="R58" s="21"/>
    </row>
    <row r="59" spans="1:18" ht="15.75">
      <c r="A59" s="142" t="s">
        <v>14</v>
      </c>
      <c r="B59" s="129"/>
      <c r="C59" s="129"/>
      <c r="D59" s="130"/>
      <c r="E59" s="131"/>
      <c r="F59" s="93" t="s">
        <v>13</v>
      </c>
      <c r="G59" s="90"/>
      <c r="H59" s="90"/>
      <c r="I59" s="90"/>
      <c r="J59" s="90"/>
      <c r="K59" s="90"/>
      <c r="L59" s="90"/>
      <c r="M59" s="90"/>
      <c r="N59" s="90"/>
      <c r="R59" s="21"/>
    </row>
    <row r="60" spans="1:18">
      <c r="A60" s="134" t="s">
        <v>16</v>
      </c>
      <c r="B60" s="124"/>
      <c r="C60" s="124"/>
      <c r="D60" s="132"/>
      <c r="E60" s="133"/>
      <c r="F60" s="93" t="s">
        <v>15</v>
      </c>
      <c r="G60" s="90"/>
      <c r="H60" s="90"/>
      <c r="I60" s="90"/>
      <c r="J60" s="90"/>
      <c r="K60" s="90"/>
      <c r="L60" s="90"/>
      <c r="M60" s="90"/>
      <c r="N60" s="90"/>
      <c r="R60" s="21"/>
    </row>
    <row r="61" spans="1:18">
      <c r="A61" s="119" t="s">
        <v>59</v>
      </c>
      <c r="B61" s="119"/>
      <c r="C61" s="134"/>
      <c r="D61" s="135">
        <v>6.7299999999999999E-2</v>
      </c>
      <c r="E61" s="120"/>
      <c r="F61" s="93" t="s">
        <v>17</v>
      </c>
      <c r="G61" s="90"/>
      <c r="H61" s="90"/>
      <c r="I61" s="90"/>
      <c r="J61" s="90"/>
      <c r="K61" s="90"/>
      <c r="L61" s="90"/>
      <c r="M61" s="90"/>
      <c r="N61" s="90"/>
      <c r="R61" s="21"/>
    </row>
    <row r="62" spans="1:18">
      <c r="A62" s="119" t="s">
        <v>60</v>
      </c>
      <c r="B62" s="119"/>
      <c r="C62" s="134"/>
      <c r="D62" s="135">
        <v>3.5200000000000002E-2</v>
      </c>
      <c r="E62" s="120"/>
      <c r="F62" s="93" t="s">
        <v>18</v>
      </c>
      <c r="G62" s="90"/>
      <c r="H62" s="90"/>
      <c r="I62" s="90"/>
      <c r="J62" s="90"/>
      <c r="K62" s="90"/>
      <c r="L62" s="90"/>
      <c r="M62" s="90"/>
      <c r="N62" s="90"/>
      <c r="R62" s="21"/>
    </row>
    <row r="63" spans="1:18" ht="15.75" thickBot="1">
      <c r="A63" s="134" t="s">
        <v>61</v>
      </c>
      <c r="B63" s="119"/>
      <c r="C63" s="119"/>
      <c r="D63" s="116">
        <f>SUM(D61:D62)</f>
        <v>0.10250000000000001</v>
      </c>
      <c r="E63" s="120"/>
      <c r="F63" s="93" t="s">
        <v>19</v>
      </c>
      <c r="G63" s="90"/>
      <c r="H63" s="90"/>
      <c r="I63" s="90"/>
      <c r="J63" s="90"/>
      <c r="K63" s="90"/>
      <c r="L63" s="90"/>
      <c r="M63" s="90"/>
      <c r="N63" s="90"/>
    </row>
    <row r="64" spans="1:18" ht="15.75" thickTop="1">
      <c r="A64" s="119"/>
      <c r="B64" s="119"/>
      <c r="C64" s="119"/>
      <c r="D64" s="117"/>
      <c r="E64" s="120"/>
      <c r="F64" s="93" t="s">
        <v>20</v>
      </c>
      <c r="G64" s="90"/>
      <c r="H64" s="90"/>
      <c r="I64" s="90"/>
      <c r="J64" s="87"/>
      <c r="K64" s="90"/>
      <c r="L64" s="90"/>
      <c r="M64" s="90"/>
      <c r="N64" s="90"/>
    </row>
    <row r="65" spans="1:14" ht="15.75" thickBot="1">
      <c r="A65" s="134" t="s">
        <v>110</v>
      </c>
      <c r="B65" s="119"/>
      <c r="C65" s="121"/>
      <c r="D65" s="118">
        <v>4.7E-2</v>
      </c>
      <c r="E65" s="120"/>
      <c r="F65" s="93" t="s">
        <v>21</v>
      </c>
      <c r="G65" s="90"/>
      <c r="H65" s="90"/>
      <c r="I65" s="90"/>
      <c r="J65" s="136"/>
      <c r="K65" s="90"/>
      <c r="L65" s="90"/>
      <c r="M65" s="90"/>
      <c r="N65" s="90"/>
    </row>
    <row r="66" spans="1:14" ht="15.75" thickTop="1">
      <c r="A66" s="129"/>
      <c r="B66" s="143"/>
      <c r="C66" s="144"/>
      <c r="D66" s="145"/>
      <c r="E66" s="120"/>
      <c r="F66" s="93" t="s">
        <v>27</v>
      </c>
      <c r="G66" s="90"/>
      <c r="H66" s="90"/>
      <c r="I66" s="90"/>
      <c r="J66" s="136"/>
      <c r="K66" s="90"/>
      <c r="L66" s="90"/>
      <c r="M66" s="90"/>
      <c r="N66" s="90"/>
    </row>
    <row r="67" spans="1:14" ht="15.75" thickBot="1">
      <c r="A67" s="166"/>
      <c r="B67" s="166"/>
      <c r="C67" s="166"/>
      <c r="D67" s="166"/>
      <c r="E67" s="107"/>
      <c r="F67" s="137"/>
      <c r="G67" s="97"/>
      <c r="H67" s="97"/>
      <c r="I67" s="97"/>
      <c r="J67" s="138"/>
      <c r="K67" s="97"/>
      <c r="L67" s="97"/>
      <c r="M67" s="97"/>
      <c r="N67" s="97"/>
    </row>
    <row r="68" spans="1:14" ht="15.75" thickTop="1">
      <c r="A68" s="46"/>
      <c r="B68" s="46"/>
      <c r="C68" s="46"/>
      <c r="D68" s="46"/>
      <c r="E68" s="12"/>
      <c r="F68" s="21"/>
      <c r="G68" s="21"/>
      <c r="H68" s="21"/>
      <c r="I68" s="21"/>
      <c r="J68" s="21"/>
      <c r="K68" s="21"/>
      <c r="L68" s="21"/>
      <c r="M68" s="21"/>
      <c r="N68" s="21"/>
    </row>
    <row r="69" spans="1:14">
      <c r="A69" s="62" t="s">
        <v>81</v>
      </c>
      <c r="E69" s="43"/>
      <c r="G69" s="21"/>
      <c r="H69" s="21"/>
      <c r="I69" s="21"/>
      <c r="J69" s="21"/>
      <c r="K69" s="21"/>
      <c r="L69" s="21"/>
      <c r="M69" s="21"/>
      <c r="N69" s="2"/>
    </row>
    <row r="70" spans="1:14">
      <c r="E70" s="113"/>
      <c r="F70" s="21"/>
      <c r="G70" s="46"/>
      <c r="H70" s="46"/>
      <c r="I70" s="46"/>
    </row>
    <row r="71" spans="1:14">
      <c r="E71" s="46"/>
    </row>
  </sheetData>
  <mergeCells count="5">
    <mergeCell ref="L1:N1"/>
    <mergeCell ref="A3:A4"/>
    <mergeCell ref="B3:N3"/>
    <mergeCell ref="B34:N34"/>
    <mergeCell ref="F51:N51"/>
  </mergeCells>
  <pageMargins left="0.75" right="0.5" top="0.5" bottom="0.5" header="0.5" footer="0.5"/>
  <pageSetup scale="49" orientation="landscape" r:id="rId1"/>
  <headerFooter alignWithMargins="0">
    <oddFooter>&amp;L&amp;Z&amp;F&amp;RReport Run &amp;D</oddFooter>
  </headerFooter>
  <rowBreaks count="1" manualBreakCount="1">
    <brk id="53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72"/>
  <sheetViews>
    <sheetView showOutlineSymbols="0" zoomScale="87" zoomScaleNormal="87" workbookViewId="0">
      <selection activeCell="A3" sqref="A3:A4"/>
    </sheetView>
  </sheetViews>
  <sheetFormatPr defaultColWidth="8.77734375" defaultRowHeight="15"/>
  <cols>
    <col min="1" max="1" width="54.5546875" style="108" customWidth="1"/>
    <col min="2" max="2" width="12.77734375" style="108" customWidth="1"/>
    <col min="3" max="3" width="3.77734375" style="108" customWidth="1"/>
    <col min="4" max="4" width="12.77734375" style="108" customWidth="1"/>
    <col min="5" max="5" width="3.88671875" style="108" customWidth="1"/>
    <col min="6" max="6" width="12.77734375" style="108" customWidth="1"/>
    <col min="7" max="7" width="3.77734375" style="108" customWidth="1"/>
    <col min="8" max="8" width="12.77734375" style="108" customWidth="1"/>
    <col min="9" max="9" width="3.77734375" style="108" customWidth="1"/>
    <col min="10" max="10" width="12.77734375" style="108" customWidth="1"/>
    <col min="11" max="11" width="3.77734375" style="108" customWidth="1"/>
    <col min="12" max="12" width="12.77734375" style="108" customWidth="1"/>
    <col min="13" max="13" width="3.77734375" style="108" customWidth="1"/>
    <col min="14" max="14" width="12.77734375" style="108" customWidth="1"/>
    <col min="15" max="15" width="8.77734375" style="108" customWidth="1"/>
    <col min="16" max="16" width="10.21875" style="62" bestFit="1" customWidth="1"/>
    <col min="17" max="17" width="8.77734375" style="108"/>
    <col min="18" max="18" width="9" style="108" bestFit="1" customWidth="1"/>
    <col min="19" max="16384" width="8.77734375" style="108"/>
  </cols>
  <sheetData>
    <row r="1" spans="1:252" ht="58.5" customHeight="1" thickBot="1">
      <c r="A1" s="155" t="s">
        <v>80</v>
      </c>
      <c r="B1" s="156"/>
      <c r="C1" s="156"/>
      <c r="D1" s="156"/>
      <c r="E1" s="157" t="s">
        <v>1</v>
      </c>
      <c r="F1" s="156"/>
      <c r="G1" s="156"/>
      <c r="H1" s="156"/>
      <c r="I1" s="156"/>
      <c r="J1" s="156"/>
      <c r="K1" s="156"/>
      <c r="L1" s="225">
        <v>42004</v>
      </c>
      <c r="M1" s="225"/>
      <c r="N1" s="225"/>
    </row>
    <row r="2" spans="1:252" ht="24" customHeight="1" thickTop="1">
      <c r="A2" s="147"/>
      <c r="B2" s="146"/>
      <c r="C2" s="146"/>
      <c r="D2" s="146"/>
      <c r="E2" s="148"/>
      <c r="F2" s="148"/>
      <c r="G2" s="148"/>
      <c r="H2" s="148"/>
      <c r="I2" s="146"/>
      <c r="J2" s="148"/>
      <c r="K2" s="148"/>
      <c r="L2" s="148"/>
      <c r="M2" s="148"/>
      <c r="N2" s="149"/>
    </row>
    <row r="3" spans="1:252" s="153" customFormat="1" ht="15.75">
      <c r="A3" s="221" t="s">
        <v>4</v>
      </c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151"/>
      <c r="P3" s="152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</row>
    <row r="4" spans="1:252" ht="16.149999999999999" customHeight="1">
      <c r="A4" s="221"/>
      <c r="B4" s="78" t="s">
        <v>3</v>
      </c>
      <c r="C4" s="79"/>
      <c r="D4" s="78">
        <v>2014</v>
      </c>
      <c r="E4" s="80"/>
      <c r="F4" s="78">
        <v>2015</v>
      </c>
      <c r="G4" s="80"/>
      <c r="H4" s="78">
        <v>2016</v>
      </c>
      <c r="I4" s="81"/>
      <c r="J4" s="78">
        <v>2017</v>
      </c>
      <c r="K4" s="81"/>
      <c r="L4" s="78">
        <v>2018</v>
      </c>
      <c r="M4" s="81"/>
      <c r="N4" s="78">
        <v>2019</v>
      </c>
      <c r="O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 ht="15.75">
      <c r="A5" s="16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P5" s="111" t="s">
        <v>109</v>
      </c>
    </row>
    <row r="6" spans="1:252" ht="16.149999999999999" customHeight="1">
      <c r="A6" s="90" t="s">
        <v>37</v>
      </c>
      <c r="B6" s="89">
        <f>SUM(D6+F6+H6+J6+L6+N6)</f>
        <v>31543000</v>
      </c>
      <c r="C6" s="88"/>
      <c r="D6" s="171">
        <f>SUM(31343000+200000)</f>
        <v>31543000</v>
      </c>
      <c r="E6" s="87"/>
      <c r="F6" s="89">
        <v>0</v>
      </c>
      <c r="G6" s="90"/>
      <c r="H6" s="89">
        <v>0</v>
      </c>
      <c r="I6" s="90"/>
      <c r="J6" s="89">
        <v>0</v>
      </c>
      <c r="K6" s="90"/>
      <c r="L6" s="89">
        <v>0</v>
      </c>
      <c r="M6" s="87"/>
      <c r="N6" s="89">
        <v>0</v>
      </c>
      <c r="O6" s="10"/>
      <c r="P6" s="182" t="s">
        <v>102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spans="1:252" ht="16.149999999999999" customHeight="1">
      <c r="A7" s="90" t="s">
        <v>39</v>
      </c>
      <c r="B7" s="89">
        <f>SUM(D7+F7+H7+J7+L7+N7)</f>
        <v>0</v>
      </c>
      <c r="C7" s="90"/>
      <c r="D7" s="87">
        <v>0</v>
      </c>
      <c r="E7" s="87"/>
      <c r="F7" s="89">
        <v>0</v>
      </c>
      <c r="G7" s="90"/>
      <c r="H7" s="89">
        <v>0</v>
      </c>
      <c r="I7" s="90"/>
      <c r="J7" s="89">
        <v>0</v>
      </c>
      <c r="K7" s="90"/>
      <c r="L7" s="89">
        <v>0</v>
      </c>
      <c r="M7" s="87"/>
      <c r="N7" s="89">
        <v>0</v>
      </c>
      <c r="O7" s="10"/>
      <c r="P7" s="62" t="s">
        <v>101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ht="16.149999999999999" customHeight="1">
      <c r="A8" s="90" t="s">
        <v>35</v>
      </c>
      <c r="B8" s="89">
        <f>SUM(D8+F8+H8+J8+L8+N8)</f>
        <v>1650000</v>
      </c>
      <c r="C8" s="90"/>
      <c r="D8" s="87">
        <v>150000</v>
      </c>
      <c r="E8" s="109"/>
      <c r="F8" s="87">
        <v>1500000</v>
      </c>
      <c r="G8" s="90"/>
      <c r="H8" s="87">
        <v>0</v>
      </c>
      <c r="I8" s="90"/>
      <c r="J8" s="87">
        <v>0</v>
      </c>
      <c r="K8" s="90"/>
      <c r="L8" s="87">
        <v>0</v>
      </c>
      <c r="M8" s="90"/>
      <c r="N8" s="87">
        <v>0</v>
      </c>
      <c r="O8" s="10"/>
      <c r="P8" s="199">
        <v>41958000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spans="1:252" ht="16.149999999999999" customHeight="1">
      <c r="A9" s="90" t="s">
        <v>100</v>
      </c>
      <c r="B9" s="89">
        <f>SUM(D9+F9+H9+J9+L9+N9)</f>
        <v>1000000</v>
      </c>
      <c r="C9" s="90"/>
      <c r="D9" s="87">
        <v>0</v>
      </c>
      <c r="E9" s="109"/>
      <c r="F9" s="87">
        <v>1000000</v>
      </c>
      <c r="G9" s="90"/>
      <c r="H9" s="87">
        <v>0</v>
      </c>
      <c r="I9" s="90"/>
      <c r="J9" s="87">
        <v>0</v>
      </c>
      <c r="K9" s="90"/>
      <c r="L9" s="87">
        <v>0</v>
      </c>
      <c r="M9" s="90"/>
      <c r="N9" s="87">
        <v>0</v>
      </c>
      <c r="O9" s="10"/>
      <c r="P9" s="198">
        <v>2415000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pans="1:252" ht="16.149999999999999" customHeight="1">
      <c r="A10" s="90" t="s">
        <v>113</v>
      </c>
      <c r="B10" s="89">
        <v>600000</v>
      </c>
      <c r="C10" s="90"/>
      <c r="D10" s="87">
        <v>0</v>
      </c>
      <c r="E10" s="109"/>
      <c r="F10" s="87">
        <v>200000</v>
      </c>
      <c r="G10" s="90"/>
      <c r="H10" s="87">
        <v>200000</v>
      </c>
      <c r="I10" s="90"/>
      <c r="J10" s="87">
        <v>200000</v>
      </c>
      <c r="K10" s="90"/>
      <c r="L10" s="87">
        <v>0</v>
      </c>
      <c r="M10" s="90">
        <v>0</v>
      </c>
      <c r="N10" s="87">
        <v>0</v>
      </c>
      <c r="O10" s="10"/>
      <c r="P10" s="198">
        <f>D25</f>
        <v>8200000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spans="1:252" ht="16.149999999999999" customHeight="1" thickBot="1">
      <c r="A11" s="98" t="s">
        <v>68</v>
      </c>
      <c r="B11" s="14">
        <f>SUM(B6:B10)</f>
        <v>34793000</v>
      </c>
      <c r="C11" s="90"/>
      <c r="D11" s="14">
        <f>SUM(D6:D10)</f>
        <v>31693000</v>
      </c>
      <c r="E11" s="95"/>
      <c r="F11" s="14">
        <f>SUM(F6:F10)</f>
        <v>2700000</v>
      </c>
      <c r="G11" s="95"/>
      <c r="H11" s="14">
        <f>SUM(H6:H10)</f>
        <v>200000</v>
      </c>
      <c r="I11" s="95"/>
      <c r="J11" s="14">
        <f>SUM(J6:J10)</f>
        <v>200000</v>
      </c>
      <c r="K11" s="95"/>
      <c r="L11" s="14">
        <f>SUM(L6:L10)</f>
        <v>0</v>
      </c>
      <c r="M11" s="90"/>
      <c r="N11" s="14">
        <f>SUM(N6:N10)</f>
        <v>0</v>
      </c>
      <c r="O11" s="10"/>
      <c r="P11" s="200">
        <f>P8-P9-P10</f>
        <v>31343000</v>
      </c>
      <c r="Q11" s="201" t="s">
        <v>111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 ht="15.75" thickTop="1">
      <c r="A12" s="90"/>
      <c r="B12" s="57"/>
      <c r="C12" s="90"/>
      <c r="D12" s="57"/>
      <c r="E12" s="95"/>
      <c r="F12" s="57"/>
      <c r="G12" s="95"/>
      <c r="H12" s="57"/>
      <c r="I12" s="95"/>
      <c r="J12" s="57"/>
      <c r="K12" s="95"/>
      <c r="L12" s="57"/>
      <c r="M12" s="90"/>
      <c r="N12" s="57"/>
      <c r="O12" s="10"/>
      <c r="P12" s="110" t="s">
        <v>104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spans="1:252">
      <c r="A13" s="98"/>
      <c r="B13" s="57"/>
      <c r="C13" s="90"/>
      <c r="D13" s="57"/>
      <c r="E13" s="95"/>
      <c r="F13" s="87"/>
      <c r="G13" s="95"/>
      <c r="H13" s="87"/>
      <c r="I13" s="95"/>
      <c r="J13" s="87"/>
      <c r="K13" s="95"/>
      <c r="L13" s="87"/>
      <c r="M13" s="90"/>
      <c r="N13" s="87"/>
      <c r="O13" s="12"/>
      <c r="P13" s="2" t="s">
        <v>105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ht="16.149999999999999" customHeight="1">
      <c r="A14" s="141" t="s">
        <v>86</v>
      </c>
      <c r="C14" s="90"/>
      <c r="D14" s="77">
        <v>31765000</v>
      </c>
      <c r="E14" s="95"/>
      <c r="F14" s="87"/>
      <c r="G14" s="95"/>
      <c r="H14" s="87"/>
      <c r="I14" s="95"/>
      <c r="J14" s="87"/>
      <c r="K14" s="95"/>
      <c r="L14" s="87"/>
      <c r="M14" s="90"/>
      <c r="N14" s="87"/>
      <c r="O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ht="16.149999999999999" customHeight="1">
      <c r="A15" s="90"/>
      <c r="B15" s="89"/>
      <c r="C15" s="90"/>
      <c r="D15" s="57"/>
      <c r="E15" s="95"/>
      <c r="F15" s="90"/>
      <c r="G15" s="87"/>
      <c r="H15" s="90"/>
      <c r="I15" s="90"/>
      <c r="J15" s="90"/>
      <c r="K15" s="90"/>
      <c r="L15" s="90"/>
      <c r="M15" s="90"/>
      <c r="N15" s="90"/>
      <c r="O15" s="10"/>
      <c r="P15" s="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1:252" ht="16.149999999999999" customHeight="1">
      <c r="A16" s="170" t="s">
        <v>87</v>
      </c>
      <c r="B16" s="90"/>
      <c r="C16" s="90"/>
      <c r="D16" s="109"/>
      <c r="E16" s="90"/>
      <c r="F16" s="90"/>
      <c r="G16" s="91"/>
      <c r="H16" s="90"/>
      <c r="I16" s="90"/>
      <c r="J16" s="90"/>
      <c r="K16" s="90"/>
      <c r="L16" s="90"/>
      <c r="M16" s="90"/>
      <c r="N16" s="90"/>
      <c r="O16" s="10"/>
      <c r="P16" s="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1:252" ht="16.149999999999999" customHeight="1">
      <c r="A17" s="90" t="s">
        <v>38</v>
      </c>
      <c r="B17" s="89">
        <f>SUM(D17+F17+H17+J17+L17+N17)</f>
        <v>2415000</v>
      </c>
      <c r="C17" s="88"/>
      <c r="D17" s="87">
        <v>2415000</v>
      </c>
      <c r="E17" s="87"/>
      <c r="F17" s="89">
        <v>0</v>
      </c>
      <c r="G17" s="90"/>
      <c r="H17" s="89">
        <v>0</v>
      </c>
      <c r="I17" s="90"/>
      <c r="J17" s="89">
        <v>0</v>
      </c>
      <c r="K17" s="90"/>
      <c r="L17" s="89">
        <v>0</v>
      </c>
      <c r="M17" s="87"/>
      <c r="N17" s="89">
        <v>0</v>
      </c>
      <c r="O17" s="10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1:252" ht="16.149999999999999" customHeight="1">
      <c r="A18" s="90" t="s">
        <v>40</v>
      </c>
      <c r="B18" s="89">
        <f>SUM(D18+F18+H18+J18+L18+N18)</f>
        <v>0</v>
      </c>
      <c r="C18" s="90"/>
      <c r="D18" s="87">
        <v>0</v>
      </c>
      <c r="E18" s="87"/>
      <c r="F18" s="89">
        <v>0</v>
      </c>
      <c r="G18" s="90"/>
      <c r="H18" s="89">
        <v>0</v>
      </c>
      <c r="I18" s="90"/>
      <c r="J18" s="89">
        <v>0</v>
      </c>
      <c r="K18" s="90"/>
      <c r="L18" s="89">
        <v>0</v>
      </c>
      <c r="M18" s="87"/>
      <c r="N18" s="89">
        <v>0</v>
      </c>
      <c r="O18" s="10"/>
      <c r="P18" s="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1:252" ht="16.149999999999999" customHeight="1" thickBot="1">
      <c r="A19" s="98" t="s">
        <v>77</v>
      </c>
      <c r="B19" s="14">
        <f>B17+B18</f>
        <v>2415000</v>
      </c>
      <c r="C19" s="90"/>
      <c r="D19" s="14">
        <f>D17+D18</f>
        <v>2415000</v>
      </c>
      <c r="E19" s="95"/>
      <c r="F19" s="15">
        <f>SUM(F16:F18)</f>
        <v>0</v>
      </c>
      <c r="G19" s="95"/>
      <c r="H19" s="15">
        <f>SUM(H16:H18)</f>
        <v>0</v>
      </c>
      <c r="I19" s="95"/>
      <c r="J19" s="15">
        <f>SUM(J16:J18)</f>
        <v>0</v>
      </c>
      <c r="K19" s="95"/>
      <c r="L19" s="15">
        <f>SUM(L16:L18)</f>
        <v>0</v>
      </c>
      <c r="M19" s="90"/>
      <c r="N19" s="15">
        <f>SUM(N16:N18)</f>
        <v>0</v>
      </c>
      <c r="O19" s="10"/>
      <c r="P19" s="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1:252" ht="16.149999999999999" customHeight="1" thickTop="1">
      <c r="A20" s="98" t="s">
        <v>88</v>
      </c>
      <c r="B20" s="57"/>
      <c r="C20" s="90"/>
      <c r="D20" s="77">
        <v>2415000</v>
      </c>
      <c r="E20" s="95"/>
      <c r="F20" s="87"/>
      <c r="G20" s="95"/>
      <c r="H20" s="87"/>
      <c r="I20" s="95"/>
      <c r="J20" s="87"/>
      <c r="K20" s="95"/>
      <c r="L20" s="87"/>
      <c r="M20" s="90"/>
      <c r="N20" s="87"/>
      <c r="O20" s="10"/>
      <c r="P20" s="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1:252" ht="16.149999999999999" customHeight="1">
      <c r="A21" s="98"/>
      <c r="B21" s="57"/>
      <c r="C21" s="90"/>
      <c r="D21" s="77"/>
      <c r="E21" s="95"/>
      <c r="F21" s="87"/>
      <c r="G21" s="95"/>
      <c r="H21" s="87"/>
      <c r="I21" s="95"/>
      <c r="J21" s="87"/>
      <c r="K21" s="95"/>
      <c r="L21" s="87"/>
      <c r="M21" s="90"/>
      <c r="N21" s="87"/>
      <c r="O21" s="10"/>
      <c r="P21" s="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1:252" ht="16.149999999999999" customHeight="1">
      <c r="A22" s="170" t="s">
        <v>89</v>
      </c>
      <c r="B22" s="90"/>
      <c r="C22" s="90"/>
      <c r="D22" s="109"/>
      <c r="E22" s="90"/>
      <c r="F22" s="90"/>
      <c r="G22" s="91"/>
      <c r="H22" s="90"/>
      <c r="I22" s="90"/>
      <c r="J22" s="90"/>
      <c r="K22" s="90"/>
      <c r="L22" s="90"/>
      <c r="M22" s="90"/>
      <c r="N22" s="90"/>
      <c r="O22" s="10"/>
      <c r="P22" s="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spans="1:252" ht="16.149999999999999" customHeight="1">
      <c r="A23" s="90" t="s">
        <v>90</v>
      </c>
      <c r="B23" s="89">
        <f>SUM(D23+F23+H23+J23+L23+N23)</f>
        <v>8200000</v>
      </c>
      <c r="C23" s="88"/>
      <c r="D23" s="87">
        <v>8200000</v>
      </c>
      <c r="E23" s="87"/>
      <c r="F23" s="89">
        <v>0</v>
      </c>
      <c r="G23" s="90"/>
      <c r="H23" s="89">
        <v>0</v>
      </c>
      <c r="I23" s="90"/>
      <c r="J23" s="89">
        <v>0</v>
      </c>
      <c r="K23" s="90"/>
      <c r="L23" s="89">
        <v>0</v>
      </c>
      <c r="M23" s="87"/>
      <c r="N23" s="89">
        <v>0</v>
      </c>
      <c r="O23" s="10"/>
      <c r="P23" s="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spans="1:252">
      <c r="A24" s="90" t="s">
        <v>91</v>
      </c>
      <c r="B24" s="89">
        <f>SUM(D24+F24+H24+J24+L24+N24)</f>
        <v>0</v>
      </c>
      <c r="C24" s="90"/>
      <c r="D24" s="87">
        <v>0</v>
      </c>
      <c r="E24" s="87"/>
      <c r="F24" s="89">
        <v>0</v>
      </c>
      <c r="G24" s="90"/>
      <c r="H24" s="89">
        <v>0</v>
      </c>
      <c r="I24" s="90"/>
      <c r="J24" s="89">
        <v>0</v>
      </c>
      <c r="K24" s="90"/>
      <c r="L24" s="89">
        <v>0</v>
      </c>
      <c r="M24" s="87"/>
      <c r="N24" s="89">
        <v>0</v>
      </c>
      <c r="O24" s="10"/>
      <c r="P24" s="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spans="1:252" ht="15.75" thickBot="1">
      <c r="A25" s="98" t="s">
        <v>77</v>
      </c>
      <c r="B25" s="14">
        <f>B23+B24</f>
        <v>8200000</v>
      </c>
      <c r="C25" s="90"/>
      <c r="D25" s="14">
        <f>SUM(D23:D24)</f>
        <v>8200000</v>
      </c>
      <c r="E25" s="95"/>
      <c r="F25" s="15">
        <f>SUM(F22:F24)</f>
        <v>0</v>
      </c>
      <c r="G25" s="95"/>
      <c r="H25" s="15">
        <f>SUM(H22:H24)</f>
        <v>0</v>
      </c>
      <c r="I25" s="95"/>
      <c r="J25" s="15">
        <f>SUM(J22:J24)</f>
        <v>0</v>
      </c>
      <c r="K25" s="95"/>
      <c r="L25" s="15">
        <f>SUM(L22:L24)</f>
        <v>0</v>
      </c>
      <c r="M25" s="90"/>
      <c r="N25" s="15">
        <f>SUM(N22:N24)</f>
        <v>0</v>
      </c>
      <c r="O25" s="12"/>
      <c r="P25" s="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1:252" ht="16.149999999999999" customHeight="1" thickTop="1">
      <c r="A26" s="98" t="s">
        <v>92</v>
      </c>
      <c r="B26" s="57"/>
      <c r="C26" s="90"/>
      <c r="D26" s="77">
        <v>8250000</v>
      </c>
      <c r="E26" s="95"/>
      <c r="F26" s="87"/>
      <c r="G26" s="95"/>
      <c r="H26" s="87"/>
      <c r="I26" s="95"/>
      <c r="J26" s="87"/>
      <c r="K26" s="95"/>
      <c r="L26" s="87"/>
      <c r="M26" s="90"/>
      <c r="N26" s="87"/>
      <c r="O26" s="12"/>
      <c r="P26" s="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1:252" ht="16.149999999999999" customHeight="1">
      <c r="A27" s="90"/>
      <c r="B27" s="89"/>
      <c r="C27" s="90"/>
      <c r="D27" s="57"/>
      <c r="E27" s="95"/>
      <c r="F27" s="90"/>
      <c r="G27" s="87"/>
      <c r="H27" s="90"/>
      <c r="I27" s="90"/>
      <c r="J27" s="90"/>
      <c r="K27" s="90"/>
      <c r="L27" s="90"/>
      <c r="M27" s="90"/>
      <c r="N27" s="90"/>
      <c r="O27" s="10"/>
      <c r="P27" s="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spans="1:252" ht="16.149999999999999" customHeight="1" thickBot="1">
      <c r="A28" s="98" t="s">
        <v>94</v>
      </c>
      <c r="B28" s="86">
        <f>B11+B19+B25</f>
        <v>45408000</v>
      </c>
      <c r="C28" s="90"/>
      <c r="D28" s="74">
        <f>SUM(D11+D19+D25)</f>
        <v>42308000</v>
      </c>
      <c r="E28" s="95"/>
      <c r="F28" s="87"/>
      <c r="G28" s="96"/>
      <c r="H28" s="90"/>
      <c r="I28" s="90"/>
      <c r="J28" s="90"/>
      <c r="K28" s="90"/>
      <c r="L28" s="90"/>
      <c r="M28" s="90"/>
      <c r="N28" s="90"/>
      <c r="O28" s="10"/>
      <c r="P28" s="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spans="1:252" ht="15.75" thickTop="1">
      <c r="A29" s="98"/>
      <c r="B29" s="186"/>
      <c r="C29" s="90"/>
      <c r="D29" s="77"/>
      <c r="E29" s="95"/>
      <c r="F29" s="87"/>
      <c r="G29" s="96"/>
      <c r="H29" s="90"/>
      <c r="I29" s="90"/>
      <c r="J29" s="90"/>
      <c r="K29" s="90"/>
      <c r="L29" s="90"/>
      <c r="M29" s="90"/>
      <c r="N29" s="90"/>
      <c r="O29" s="10"/>
      <c r="P29" s="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spans="1:252" ht="16.149999999999999" customHeight="1">
      <c r="A30" s="98" t="s">
        <v>76</v>
      </c>
      <c r="B30" s="171"/>
      <c r="C30" s="90"/>
      <c r="D30" s="171">
        <v>42430000</v>
      </c>
      <c r="E30" s="87"/>
      <c r="F30" s="89"/>
      <c r="G30" s="90"/>
      <c r="H30" s="89"/>
      <c r="I30" s="90"/>
      <c r="J30" s="89"/>
      <c r="K30" s="90"/>
      <c r="L30" s="89"/>
      <c r="M30" s="87"/>
      <c r="N30" s="89"/>
      <c r="O30" s="12"/>
      <c r="P30" s="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</row>
    <row r="31" spans="1:252" s="153" customFormat="1">
      <c r="A31" s="188" t="s">
        <v>98</v>
      </c>
      <c r="B31" s="89"/>
      <c r="C31" s="90"/>
      <c r="D31" s="190">
        <f>D6+D17+D23</f>
        <v>42158000</v>
      </c>
      <c r="E31" s="87"/>
      <c r="F31" s="89"/>
      <c r="G31" s="90"/>
      <c r="H31" s="89"/>
      <c r="I31" s="90"/>
      <c r="J31" s="89"/>
      <c r="K31" s="90"/>
      <c r="L31" s="89"/>
      <c r="M31" s="87"/>
      <c r="N31" s="89"/>
      <c r="O31" s="12"/>
      <c r="P31" s="152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  <c r="IP31" s="151"/>
      <c r="IQ31" s="151"/>
      <c r="IR31" s="151"/>
    </row>
    <row r="32" spans="1:252" ht="16.899999999999999" customHeight="1">
      <c r="A32" s="98" t="s">
        <v>99</v>
      </c>
      <c r="B32" s="109"/>
      <c r="C32" s="109"/>
      <c r="D32" s="191">
        <f>D31/D30</f>
        <v>0.99358944143294836</v>
      </c>
      <c r="E32" s="87"/>
      <c r="F32" s="89"/>
      <c r="G32" s="90"/>
      <c r="H32" s="89"/>
      <c r="I32" s="90"/>
      <c r="J32" s="89"/>
      <c r="K32" s="90"/>
      <c r="L32" s="89"/>
      <c r="M32" s="87"/>
      <c r="N32" s="89"/>
      <c r="O32" s="10"/>
      <c r="P32" s="6"/>
      <c r="Q32" s="5" t="s">
        <v>72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15.75" thickBot="1">
      <c r="A33" s="98"/>
      <c r="B33" s="109"/>
      <c r="C33" s="109"/>
      <c r="D33" s="189"/>
      <c r="E33" s="90"/>
      <c r="F33" s="90"/>
      <c r="G33" s="91"/>
      <c r="H33" s="90"/>
      <c r="I33" s="90"/>
      <c r="J33" s="90"/>
      <c r="K33" s="90"/>
      <c r="L33" s="90"/>
      <c r="M33" s="90"/>
      <c r="N33" s="90"/>
      <c r="O33" s="151"/>
    </row>
    <row r="34" spans="1:252">
      <c r="A34" s="158"/>
      <c r="B34" s="159"/>
      <c r="C34" s="160"/>
      <c r="D34" s="159"/>
      <c r="E34" s="161"/>
      <c r="F34" s="159"/>
      <c r="G34" s="158"/>
      <c r="H34" s="159"/>
      <c r="I34" s="158"/>
      <c r="J34" s="159"/>
      <c r="K34" s="158"/>
      <c r="L34" s="159"/>
      <c r="M34" s="161"/>
      <c r="N34" s="159"/>
      <c r="O34" s="5"/>
      <c r="P34" s="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spans="1:252" ht="15.75">
      <c r="A35" s="154"/>
      <c r="B35" s="218" t="s">
        <v>7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P35" s="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spans="1:252" ht="18">
      <c r="A36" s="206" t="s">
        <v>8</v>
      </c>
      <c r="B36" s="139" t="s">
        <v>3</v>
      </c>
      <c r="C36" s="100"/>
      <c r="D36" s="82">
        <v>2014</v>
      </c>
      <c r="E36" s="84"/>
      <c r="F36" s="82">
        <v>2015</v>
      </c>
      <c r="G36" s="84"/>
      <c r="H36" s="82">
        <v>2016</v>
      </c>
      <c r="I36" s="207"/>
      <c r="J36" s="82">
        <v>2017</v>
      </c>
      <c r="K36" s="207"/>
      <c r="L36" s="82">
        <v>2018</v>
      </c>
      <c r="M36" s="207"/>
      <c r="N36" s="140">
        <v>2019</v>
      </c>
      <c r="O36" s="12"/>
      <c r="P36" s="111" t="s">
        <v>29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</row>
    <row r="37" spans="1:252"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2"/>
      <c r="P37" s="2" t="s">
        <v>23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</row>
    <row r="38" spans="1:252">
      <c r="A38" s="90" t="s">
        <v>36</v>
      </c>
      <c r="B38" s="87">
        <f>SUM(D38+F38+H38+J38+L38+N38)</f>
        <v>37787841</v>
      </c>
      <c r="C38" s="90"/>
      <c r="D38" s="87">
        <f>D40-D39</f>
        <v>37787841</v>
      </c>
      <c r="E38" s="90"/>
      <c r="F38" s="89">
        <v>0</v>
      </c>
      <c r="G38" s="95"/>
      <c r="H38" s="89">
        <v>0</v>
      </c>
      <c r="I38" s="95"/>
      <c r="J38" s="89">
        <v>0</v>
      </c>
      <c r="K38" s="95"/>
      <c r="L38" s="89">
        <v>0</v>
      </c>
      <c r="M38" s="95"/>
      <c r="N38" s="89">
        <v>0</v>
      </c>
      <c r="O38" s="12"/>
      <c r="P38" s="2" t="s">
        <v>9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</row>
    <row r="39" spans="1:252">
      <c r="A39" s="90" t="s">
        <v>43</v>
      </c>
      <c r="B39" s="87">
        <f>SUM(D39+F39+H39+J39+L39+N39)</f>
        <v>2415000</v>
      </c>
      <c r="C39" s="90"/>
      <c r="D39" s="87">
        <v>2415000</v>
      </c>
      <c r="E39" s="90"/>
      <c r="F39" s="89">
        <v>0</v>
      </c>
      <c r="G39" s="95"/>
      <c r="H39" s="89">
        <v>0</v>
      </c>
      <c r="I39" s="95"/>
      <c r="J39" s="89">
        <v>0</v>
      </c>
      <c r="K39" s="95"/>
      <c r="L39" s="89">
        <v>0</v>
      </c>
      <c r="M39" s="95"/>
      <c r="N39" s="89">
        <v>0</v>
      </c>
      <c r="O39" s="12"/>
      <c r="P39" s="2" t="s">
        <v>22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</row>
    <row r="40" spans="1:252">
      <c r="A40" s="187" t="s">
        <v>96</v>
      </c>
      <c r="B40" s="87">
        <f>SUM(D40+F40+H40+J40+L40+N40)</f>
        <v>40202841</v>
      </c>
      <c r="C40" s="90"/>
      <c r="D40" s="87">
        <v>40202841</v>
      </c>
      <c r="E40" s="90"/>
      <c r="F40" s="89"/>
      <c r="G40" s="95"/>
      <c r="H40" s="89"/>
      <c r="I40" s="95"/>
      <c r="J40" s="89"/>
      <c r="K40" s="95"/>
      <c r="L40" s="89"/>
      <c r="M40" s="95"/>
      <c r="N40" s="89"/>
      <c r="O40" s="10"/>
      <c r="P40" s="2" t="s">
        <v>93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</row>
    <row r="41" spans="1:252">
      <c r="A41" s="98" t="s">
        <v>44</v>
      </c>
      <c r="B41" s="87"/>
      <c r="C41" s="90"/>
      <c r="D41" s="87"/>
      <c r="E41" s="90"/>
      <c r="F41" s="89"/>
      <c r="G41" s="90"/>
      <c r="H41" s="89"/>
      <c r="I41" s="90"/>
      <c r="J41" s="89"/>
      <c r="K41" s="90"/>
      <c r="L41" s="89"/>
      <c r="M41" s="87"/>
      <c r="N41" s="89"/>
      <c r="O41" s="10"/>
      <c r="Q41" s="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</row>
    <row r="42" spans="1:252">
      <c r="A42" s="90" t="s">
        <v>45</v>
      </c>
      <c r="B42" s="87">
        <v>8480000</v>
      </c>
      <c r="C42" s="88"/>
      <c r="D42" s="87">
        <f>B42-F42-H42-J42-L42-N42</f>
        <v>3175000</v>
      </c>
      <c r="E42" s="88"/>
      <c r="F42" s="87">
        <v>3905000</v>
      </c>
      <c r="G42" s="88"/>
      <c r="H42" s="87">
        <v>1200000</v>
      </c>
      <c r="I42" s="88"/>
      <c r="J42" s="89">
        <v>200000</v>
      </c>
      <c r="K42" s="88"/>
      <c r="L42" s="89">
        <v>0</v>
      </c>
      <c r="M42" s="88"/>
      <c r="N42" s="89">
        <v>0</v>
      </c>
      <c r="O42" s="10"/>
      <c r="P42" s="21" t="s">
        <v>83</v>
      </c>
      <c r="Q42" s="2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</row>
    <row r="43" spans="1:252">
      <c r="A43" s="90" t="s">
        <v>46</v>
      </c>
      <c r="B43" s="87">
        <f>SUM(D43+F43+H43+J43+L43+N43)</f>
        <v>0</v>
      </c>
      <c r="C43" s="87"/>
      <c r="D43" s="87">
        <f>D7</f>
        <v>0</v>
      </c>
      <c r="E43" s="88"/>
      <c r="F43" s="87">
        <v>0</v>
      </c>
      <c r="G43" s="88"/>
      <c r="H43" s="89">
        <v>0</v>
      </c>
      <c r="I43" s="88"/>
      <c r="J43" s="89">
        <v>0</v>
      </c>
      <c r="K43" s="88"/>
      <c r="L43" s="87">
        <v>0</v>
      </c>
      <c r="M43" s="90"/>
      <c r="N43" s="87">
        <v>0</v>
      </c>
      <c r="O43" s="10"/>
      <c r="P43" s="64" t="s">
        <v>54</v>
      </c>
      <c r="Q43" s="2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</row>
    <row r="44" spans="1:252">
      <c r="A44" s="98" t="s">
        <v>97</v>
      </c>
      <c r="B44" s="87">
        <f>SUM(D44+F44+H44+J44+L44+N44)</f>
        <v>8480000</v>
      </c>
      <c r="C44" s="88"/>
      <c r="D44" s="87">
        <f>D42+D43</f>
        <v>3175000</v>
      </c>
      <c r="E44" s="90"/>
      <c r="F44" s="87">
        <f>SUM(F42:F43)</f>
        <v>3905000</v>
      </c>
      <c r="G44" s="91"/>
      <c r="H44" s="87">
        <f>SUM(H42:H43)</f>
        <v>1200000</v>
      </c>
      <c r="I44" s="90"/>
      <c r="J44" s="87">
        <f>SUM(J42:J43)</f>
        <v>200000</v>
      </c>
      <c r="K44" s="90"/>
      <c r="L44" s="87">
        <f>SUM(L42:L43)</f>
        <v>0</v>
      </c>
      <c r="M44" s="90"/>
      <c r="N44" s="87">
        <f>SUM(N42:N43)</f>
        <v>0</v>
      </c>
      <c r="O44" s="10"/>
      <c r="P44" s="21" t="s">
        <v>28</v>
      </c>
      <c r="Q44" s="2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</row>
    <row r="45" spans="1:252">
      <c r="A45" s="90" t="s">
        <v>48</v>
      </c>
      <c r="B45" s="87">
        <f>SUM(D45+F45+H45+J45+L45+N45)</f>
        <v>0</v>
      </c>
      <c r="C45" s="90"/>
      <c r="D45" s="87">
        <v>0</v>
      </c>
      <c r="E45" s="90"/>
      <c r="F45" s="87">
        <v>0</v>
      </c>
      <c r="G45" s="90"/>
      <c r="H45" s="87">
        <v>0</v>
      </c>
      <c r="I45" s="90"/>
      <c r="J45" s="87">
        <v>0</v>
      </c>
      <c r="K45" s="90"/>
      <c r="L45" s="87">
        <v>0</v>
      </c>
      <c r="M45" s="90"/>
      <c r="N45" s="87">
        <v>0</v>
      </c>
      <c r="O45" s="2"/>
      <c r="P45" s="21" t="s">
        <v>41</v>
      </c>
      <c r="Q45" s="21"/>
    </row>
    <row r="46" spans="1:252" ht="15.75" thickBot="1">
      <c r="A46" s="98" t="s">
        <v>55</v>
      </c>
      <c r="B46" s="58">
        <f>SUM(B40+B44+B45)</f>
        <v>48682841</v>
      </c>
      <c r="C46" s="90"/>
      <c r="D46" s="58">
        <f>SUM(D40+D44+D45)</f>
        <v>43377841</v>
      </c>
      <c r="E46" s="95"/>
      <c r="F46" s="58">
        <f>SUM(F40+F44+F45)</f>
        <v>3905000</v>
      </c>
      <c r="G46" s="95"/>
      <c r="H46" s="58">
        <f>SUM(H40+H44+H45)</f>
        <v>1200000</v>
      </c>
      <c r="I46" s="95"/>
      <c r="J46" s="58">
        <f>SUM(J40+J44+J45)</f>
        <v>200000</v>
      </c>
      <c r="K46" s="95"/>
      <c r="L46" s="58">
        <f>SUM(L40+L44+L45)</f>
        <v>0</v>
      </c>
      <c r="M46" s="90"/>
      <c r="N46" s="58">
        <f>SUM(N40+N44+N45)</f>
        <v>0</v>
      </c>
      <c r="O46" s="2"/>
      <c r="P46" s="21" t="s">
        <v>32</v>
      </c>
      <c r="Q46" s="21"/>
    </row>
    <row r="47" spans="1:252" ht="15.75" thickTop="1">
      <c r="A47" s="90"/>
      <c r="B47" s="90"/>
      <c r="C47" s="90"/>
      <c r="D47" s="102"/>
      <c r="E47" s="95"/>
      <c r="F47" s="57"/>
      <c r="G47" s="95"/>
      <c r="H47" s="57"/>
      <c r="I47" s="95"/>
      <c r="J47" s="57"/>
      <c r="K47" s="95"/>
      <c r="L47" s="57"/>
      <c r="M47" s="90"/>
      <c r="N47" s="57"/>
      <c r="O47" s="21"/>
      <c r="P47" s="112" t="s">
        <v>42</v>
      </c>
      <c r="Q47" s="21"/>
    </row>
    <row r="48" spans="1:252" ht="15.75" thickBot="1">
      <c r="A48" s="98" t="s">
        <v>71</v>
      </c>
      <c r="B48" s="90"/>
      <c r="C48" s="90"/>
      <c r="D48" s="185">
        <v>42430000</v>
      </c>
      <c r="E48" s="95"/>
      <c r="F48" s="57"/>
      <c r="G48" s="95"/>
      <c r="H48" s="57"/>
      <c r="I48" s="95"/>
      <c r="J48" s="57"/>
      <c r="K48" s="95"/>
      <c r="L48" s="57"/>
      <c r="M48" s="90"/>
      <c r="N48" s="57"/>
      <c r="O48" s="21"/>
      <c r="P48" s="21" t="s">
        <v>33</v>
      </c>
      <c r="Q48" s="21"/>
    </row>
    <row r="49" spans="1:18" ht="15.75" thickTop="1">
      <c r="A49" s="90"/>
      <c r="B49" s="90"/>
      <c r="C49" s="90"/>
      <c r="D49"/>
      <c r="E49" s="95"/>
      <c r="F49" s="57"/>
      <c r="G49" s="95"/>
      <c r="H49" s="57"/>
      <c r="I49" s="95"/>
      <c r="J49" s="57"/>
      <c r="K49" s="95"/>
      <c r="L49" s="57"/>
      <c r="M49" s="90"/>
      <c r="N49" s="57"/>
      <c r="O49" s="21"/>
      <c r="P49" s="21" t="s">
        <v>52</v>
      </c>
    </row>
    <row r="50" spans="1:18" ht="15.75" thickBot="1">
      <c r="A50" s="141" t="s">
        <v>58</v>
      </c>
      <c r="B50" s="90"/>
      <c r="C50" s="90"/>
      <c r="D50" s="75">
        <f>D46/D48</f>
        <v>1.0223389347160028</v>
      </c>
      <c r="E50" s="109"/>
      <c r="F50" s="90"/>
      <c r="G50" s="90"/>
      <c r="H50" s="90"/>
      <c r="I50" s="90"/>
      <c r="J50" s="90"/>
      <c r="K50" s="90"/>
      <c r="L50" s="90"/>
      <c r="M50" s="90"/>
      <c r="N50" s="90"/>
      <c r="O50" s="21"/>
      <c r="P50" s="21" t="s">
        <v>53</v>
      </c>
    </row>
    <row r="51" spans="1:18" ht="16.5" thickTop="1" thickBot="1">
      <c r="A51" s="109"/>
      <c r="B51" s="109"/>
      <c r="C51" s="109"/>
      <c r="D51" s="109"/>
      <c r="E51" s="109"/>
      <c r="F51" s="105"/>
      <c r="G51" s="106"/>
      <c r="H51" s="106"/>
      <c r="I51" s="106"/>
      <c r="J51" s="106"/>
      <c r="K51" s="106"/>
      <c r="L51" s="106"/>
      <c r="M51" s="106"/>
      <c r="N51" s="106"/>
      <c r="O51" s="21"/>
      <c r="P51" s="21" t="s">
        <v>63</v>
      </c>
    </row>
    <row r="52" spans="1:18" ht="15.75" thickTop="1">
      <c r="A52" s="162"/>
      <c r="B52" s="163"/>
      <c r="C52" s="163"/>
      <c r="D52" s="164"/>
      <c r="E52" s="165"/>
      <c r="F52" s="219" t="s">
        <v>66</v>
      </c>
      <c r="G52" s="220"/>
      <c r="H52" s="220"/>
      <c r="I52" s="220"/>
      <c r="J52" s="220"/>
      <c r="K52" s="220"/>
      <c r="L52" s="220"/>
      <c r="M52" s="220"/>
      <c r="N52" s="220"/>
      <c r="O52" s="21"/>
      <c r="P52" s="21" t="s">
        <v>34</v>
      </c>
    </row>
    <row r="53" spans="1:18">
      <c r="A53" s="134" t="s">
        <v>49</v>
      </c>
      <c r="B53" s="119"/>
      <c r="C53" s="121"/>
      <c r="D53" s="119"/>
      <c r="E53" s="122"/>
      <c r="F53" s="94" t="s">
        <v>64</v>
      </c>
      <c r="G53" s="90"/>
      <c r="H53" s="90"/>
      <c r="I53" s="90"/>
      <c r="J53" s="90"/>
      <c r="K53" s="90"/>
      <c r="L53" s="90"/>
      <c r="M53" s="90"/>
      <c r="N53" s="90"/>
      <c r="P53" s="21" t="s">
        <v>30</v>
      </c>
    </row>
    <row r="54" spans="1:18" ht="15.75" thickBot="1">
      <c r="A54" s="119" t="s">
        <v>50</v>
      </c>
      <c r="B54" s="114">
        <f>B42</f>
        <v>8480000</v>
      </c>
      <c r="C54" s="121"/>
      <c r="D54" s="115" t="s">
        <v>67</v>
      </c>
      <c r="E54" s="122"/>
      <c r="F54" s="93" t="s">
        <v>24</v>
      </c>
      <c r="G54" s="90"/>
      <c r="H54" s="90"/>
      <c r="I54" s="90"/>
      <c r="J54" s="90"/>
      <c r="K54" s="90"/>
      <c r="L54" s="90"/>
      <c r="M54" s="90"/>
      <c r="N54" s="90"/>
      <c r="P54" s="21" t="s">
        <v>82</v>
      </c>
      <c r="R54" s="21"/>
    </row>
    <row r="55" spans="1:18" ht="15.75" thickTop="1">
      <c r="A55" s="119" t="s">
        <v>10</v>
      </c>
      <c r="B55" s="123"/>
      <c r="C55" s="124"/>
      <c r="D55" s="125">
        <f>B54/32780333</f>
        <v>0.25869169785432017</v>
      </c>
      <c r="E55" s="126"/>
      <c r="F55" s="93" t="s">
        <v>25</v>
      </c>
      <c r="G55" s="90"/>
      <c r="H55" s="90"/>
      <c r="I55" s="90"/>
      <c r="J55" s="90"/>
      <c r="K55" s="90"/>
      <c r="L55" s="90"/>
      <c r="M55" s="90"/>
      <c r="N55" s="90"/>
      <c r="P55" s="108"/>
      <c r="R55" s="21"/>
    </row>
    <row r="56" spans="1:18">
      <c r="A56" s="119" t="s">
        <v>51</v>
      </c>
      <c r="B56" s="124"/>
      <c r="C56" s="124"/>
      <c r="D56" s="125">
        <f>(+B54+B45)/32780333</f>
        <v>0.25869169785432017</v>
      </c>
      <c r="E56" s="127"/>
      <c r="F56" s="93" t="s">
        <v>73</v>
      </c>
      <c r="G56" s="90"/>
      <c r="H56" s="90"/>
      <c r="I56" s="90"/>
      <c r="J56" s="90"/>
      <c r="K56" s="90"/>
      <c r="L56" s="90"/>
      <c r="M56" s="90"/>
      <c r="N56" s="90"/>
      <c r="R56" s="21"/>
    </row>
    <row r="57" spans="1:18">
      <c r="A57" s="134" t="s">
        <v>70</v>
      </c>
      <c r="B57" s="119"/>
      <c r="C57" s="119"/>
      <c r="D57" s="128">
        <v>0.5</v>
      </c>
      <c r="E57" s="127"/>
      <c r="F57" s="94" t="s">
        <v>65</v>
      </c>
      <c r="G57" s="90"/>
      <c r="H57" s="90"/>
      <c r="I57" s="90"/>
      <c r="J57" s="90"/>
      <c r="K57" s="90"/>
      <c r="L57" s="90"/>
      <c r="M57" s="90"/>
      <c r="N57" s="90"/>
      <c r="R57" s="21"/>
    </row>
    <row r="58" spans="1:18">
      <c r="A58" s="134"/>
      <c r="B58" s="119"/>
      <c r="C58" s="119"/>
      <c r="D58" s="125"/>
      <c r="E58" s="127"/>
      <c r="F58" s="93" t="s">
        <v>84</v>
      </c>
      <c r="G58" s="90"/>
      <c r="H58" s="90"/>
      <c r="I58" s="90"/>
      <c r="J58" s="90"/>
      <c r="K58" s="90"/>
      <c r="L58" s="90"/>
      <c r="M58" s="90"/>
      <c r="N58" s="90"/>
      <c r="R58" s="21"/>
    </row>
    <row r="59" spans="1:18">
      <c r="A59" s="119"/>
      <c r="B59" s="119"/>
      <c r="C59" s="119"/>
      <c r="D59" s="124"/>
      <c r="E59" s="127"/>
      <c r="F59" s="94" t="s">
        <v>12</v>
      </c>
      <c r="G59" s="90"/>
      <c r="H59" s="90"/>
      <c r="I59" s="90"/>
      <c r="J59" s="90"/>
      <c r="K59" s="90"/>
      <c r="L59" s="90"/>
      <c r="M59" s="90"/>
      <c r="N59" s="90"/>
      <c r="R59" s="21"/>
    </row>
    <row r="60" spans="1:18" ht="15.75">
      <c r="A60" s="142" t="s">
        <v>14</v>
      </c>
      <c r="B60" s="129"/>
      <c r="C60" s="129"/>
      <c r="D60" s="130"/>
      <c r="E60" s="131"/>
      <c r="F60" s="93" t="s">
        <v>13</v>
      </c>
      <c r="G60" s="90"/>
      <c r="H60" s="90"/>
      <c r="I60" s="90"/>
      <c r="J60" s="90"/>
      <c r="K60" s="90"/>
      <c r="L60" s="90"/>
      <c r="M60" s="90"/>
      <c r="N60" s="90"/>
      <c r="R60" s="21"/>
    </row>
    <row r="61" spans="1:18">
      <c r="A61" s="134" t="s">
        <v>16</v>
      </c>
      <c r="B61" s="124"/>
      <c r="C61" s="124"/>
      <c r="D61" s="132"/>
      <c r="E61" s="133"/>
      <c r="F61" s="93" t="s">
        <v>15</v>
      </c>
      <c r="G61" s="90"/>
      <c r="H61" s="90"/>
      <c r="I61" s="90"/>
      <c r="J61" s="90"/>
      <c r="K61" s="90"/>
      <c r="L61" s="90"/>
      <c r="M61" s="90"/>
      <c r="N61" s="90"/>
      <c r="R61" s="21"/>
    </row>
    <row r="62" spans="1:18">
      <c r="A62" s="119" t="s">
        <v>59</v>
      </c>
      <c r="B62" s="119"/>
      <c r="C62" s="134"/>
      <c r="D62" s="135">
        <v>6.7299999999999999E-2</v>
      </c>
      <c r="E62" s="120"/>
      <c r="F62" s="93" t="s">
        <v>17</v>
      </c>
      <c r="G62" s="90"/>
      <c r="H62" s="90"/>
      <c r="I62" s="90"/>
      <c r="J62" s="90"/>
      <c r="K62" s="90"/>
      <c r="L62" s="90"/>
      <c r="M62" s="90"/>
      <c r="N62" s="90"/>
      <c r="R62" s="21"/>
    </row>
    <row r="63" spans="1:18">
      <c r="A63" s="119" t="s">
        <v>60</v>
      </c>
      <c r="B63" s="119"/>
      <c r="C63" s="134"/>
      <c r="D63" s="135">
        <v>3.5200000000000002E-2</v>
      </c>
      <c r="E63" s="120"/>
      <c r="F63" s="93" t="s">
        <v>18</v>
      </c>
      <c r="G63" s="90"/>
      <c r="H63" s="90"/>
      <c r="I63" s="90"/>
      <c r="J63" s="90"/>
      <c r="K63" s="90"/>
      <c r="L63" s="90"/>
      <c r="M63" s="90"/>
      <c r="N63" s="90"/>
    </row>
    <row r="64" spans="1:18" ht="15.75" thickBot="1">
      <c r="A64" s="134" t="s">
        <v>61</v>
      </c>
      <c r="B64" s="119"/>
      <c r="C64" s="119"/>
      <c r="D64" s="116">
        <f>SUM(D62:D63)</f>
        <v>0.10250000000000001</v>
      </c>
      <c r="E64" s="120"/>
      <c r="F64" s="93" t="s">
        <v>19</v>
      </c>
      <c r="G64" s="90"/>
      <c r="H64" s="90"/>
      <c r="I64" s="90"/>
      <c r="J64" s="90"/>
      <c r="K64" s="90"/>
      <c r="L64" s="90"/>
      <c r="M64" s="90"/>
      <c r="N64" s="90"/>
    </row>
    <row r="65" spans="1:14" ht="15.75" thickTop="1">
      <c r="A65" s="119"/>
      <c r="B65" s="119"/>
      <c r="C65" s="119"/>
      <c r="D65" s="117"/>
      <c r="E65" s="120"/>
      <c r="F65" s="93" t="s">
        <v>20</v>
      </c>
      <c r="G65" s="90"/>
      <c r="H65" s="90"/>
      <c r="I65" s="90"/>
      <c r="J65" s="87"/>
      <c r="K65" s="90"/>
      <c r="L65" s="90"/>
      <c r="M65" s="90"/>
      <c r="N65" s="90"/>
    </row>
    <row r="66" spans="1:14" ht="15.75" thickBot="1">
      <c r="A66" s="134" t="s">
        <v>112</v>
      </c>
      <c r="B66" s="119"/>
      <c r="C66" s="121"/>
      <c r="D66" s="118">
        <v>5.5E-2</v>
      </c>
      <c r="E66" s="120"/>
      <c r="F66" s="93" t="s">
        <v>21</v>
      </c>
      <c r="G66" s="90"/>
      <c r="H66" s="90"/>
      <c r="I66" s="90"/>
      <c r="J66" s="136"/>
      <c r="K66" s="90"/>
      <c r="L66" s="90"/>
      <c r="M66" s="90"/>
      <c r="N66" s="90"/>
    </row>
    <row r="67" spans="1:14" ht="15.75" thickTop="1">
      <c r="A67" s="129"/>
      <c r="B67" s="143"/>
      <c r="C67" s="144"/>
      <c r="D67" s="145"/>
      <c r="E67" s="120"/>
      <c r="F67" s="93" t="s">
        <v>27</v>
      </c>
      <c r="G67" s="90"/>
      <c r="H67" s="90"/>
      <c r="I67" s="90"/>
      <c r="J67" s="136"/>
      <c r="K67" s="90"/>
      <c r="L67" s="90"/>
      <c r="M67" s="90"/>
      <c r="N67" s="90"/>
    </row>
    <row r="68" spans="1:14" ht="15.75" thickBot="1">
      <c r="A68" s="166"/>
      <c r="B68" s="166"/>
      <c r="C68" s="166"/>
      <c r="D68" s="166"/>
      <c r="E68" s="107"/>
      <c r="F68" s="137"/>
      <c r="G68" s="97"/>
      <c r="H68" s="97"/>
      <c r="I68" s="97"/>
      <c r="J68" s="138"/>
      <c r="K68" s="97"/>
      <c r="L68" s="97"/>
      <c r="M68" s="97"/>
      <c r="N68" s="97"/>
    </row>
    <row r="69" spans="1:14" ht="15.75" thickTop="1">
      <c r="A69" s="46"/>
      <c r="B69" s="46"/>
      <c r="C69" s="46"/>
      <c r="D69" s="46"/>
      <c r="E69" s="12"/>
      <c r="F69" s="21"/>
      <c r="G69" s="21"/>
      <c r="H69" s="21"/>
      <c r="I69" s="21"/>
      <c r="J69" s="21"/>
      <c r="K69" s="21"/>
      <c r="L69" s="21"/>
      <c r="M69" s="21"/>
      <c r="N69" s="21"/>
    </row>
    <row r="70" spans="1:14">
      <c r="A70" s="62" t="s">
        <v>81</v>
      </c>
      <c r="E70" s="43"/>
      <c r="G70" s="21"/>
      <c r="H70" s="21"/>
      <c r="I70" s="21"/>
      <c r="J70" s="21"/>
      <c r="K70" s="21"/>
      <c r="L70" s="21"/>
      <c r="M70" s="21"/>
      <c r="N70" s="2"/>
    </row>
    <row r="71" spans="1:14">
      <c r="E71" s="113"/>
      <c r="F71" s="21"/>
      <c r="G71" s="46"/>
      <c r="H71" s="46"/>
      <c r="I71" s="46"/>
    </row>
    <row r="72" spans="1:14">
      <c r="E72" s="46"/>
    </row>
  </sheetData>
  <mergeCells count="5">
    <mergeCell ref="L1:N1"/>
    <mergeCell ref="A3:A4"/>
    <mergeCell ref="B3:N3"/>
    <mergeCell ref="B35:N35"/>
    <mergeCell ref="F52:N52"/>
  </mergeCells>
  <pageMargins left="0.75" right="0.5" top="0.5" bottom="0.5" header="0.5" footer="0.5"/>
  <pageSetup scale="48" orientation="landscape" r:id="rId1"/>
  <headerFooter alignWithMargins="0">
    <oddFooter>&amp;L&amp;Z&amp;F&amp;RReport Run &amp;D</oddFooter>
  </headerFooter>
  <rowBreaks count="1" manualBreakCount="1">
    <brk id="5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74"/>
  <sheetViews>
    <sheetView tabSelected="1" showOutlineSymbols="0" zoomScale="87" zoomScaleNormal="87" workbookViewId="0">
      <selection activeCell="S1" sqref="S1"/>
    </sheetView>
  </sheetViews>
  <sheetFormatPr defaultColWidth="8.77734375" defaultRowHeight="15"/>
  <cols>
    <col min="1" max="1" width="54.5546875" style="108" customWidth="1"/>
    <col min="2" max="2" width="12.77734375" style="108" customWidth="1"/>
    <col min="3" max="3" width="3.77734375" style="108" customWidth="1"/>
    <col min="4" max="4" width="12.77734375" style="108" customWidth="1"/>
    <col min="5" max="5" width="3.88671875" style="108" customWidth="1"/>
    <col min="6" max="6" width="12.77734375" style="108" customWidth="1"/>
    <col min="7" max="7" width="3.77734375" style="108" customWidth="1"/>
    <col min="8" max="8" width="12.77734375" style="108" customWidth="1"/>
    <col min="9" max="9" width="3.77734375" style="108" customWidth="1"/>
    <col min="10" max="10" width="12.77734375" style="108" customWidth="1"/>
    <col min="11" max="11" width="3.77734375" style="108" customWidth="1"/>
    <col min="12" max="12" width="12.77734375" style="108" customWidth="1"/>
    <col min="13" max="13" width="3.77734375" style="108" customWidth="1"/>
    <col min="14" max="14" width="12.77734375" style="108" customWidth="1"/>
    <col min="15" max="15" width="8.77734375" style="108" customWidth="1"/>
    <col min="16" max="16" width="10.21875" style="62" bestFit="1" customWidth="1"/>
    <col min="17" max="17" width="8.77734375" style="108"/>
    <col min="18" max="18" width="9" style="108" bestFit="1" customWidth="1"/>
    <col min="19" max="16384" width="8.77734375" style="108"/>
  </cols>
  <sheetData>
    <row r="1" spans="1:252" ht="58.5" customHeight="1" thickBot="1">
      <c r="A1" s="155" t="s">
        <v>80</v>
      </c>
      <c r="B1" s="156"/>
      <c r="C1" s="156"/>
      <c r="D1" s="156"/>
      <c r="E1" s="157" t="s">
        <v>1</v>
      </c>
      <c r="F1" s="156"/>
      <c r="G1" s="156"/>
      <c r="H1" s="156"/>
      <c r="I1" s="156"/>
      <c r="J1" s="156"/>
      <c r="K1" s="156"/>
      <c r="L1" s="225">
        <v>42004</v>
      </c>
      <c r="M1" s="225"/>
      <c r="N1" s="225"/>
    </row>
    <row r="2" spans="1:252" ht="24" customHeight="1" thickTop="1">
      <c r="A2" s="147"/>
      <c r="B2" s="146"/>
      <c r="C2" s="146"/>
      <c r="D2" s="146"/>
      <c r="E2" s="148"/>
      <c r="F2" s="148"/>
      <c r="G2" s="148"/>
      <c r="H2" s="148"/>
      <c r="I2" s="146"/>
      <c r="J2" s="148"/>
      <c r="K2" s="148"/>
      <c r="L2" s="148"/>
      <c r="M2" s="148"/>
      <c r="N2" s="149"/>
    </row>
    <row r="3" spans="1:252" s="153" customFormat="1" ht="15.75">
      <c r="A3" s="221" t="s">
        <v>4</v>
      </c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151"/>
      <c r="P3" s="152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</row>
    <row r="4" spans="1:252" ht="16.149999999999999" customHeight="1">
      <c r="A4" s="221"/>
      <c r="B4" s="78" t="s">
        <v>3</v>
      </c>
      <c r="C4" s="79"/>
      <c r="D4" s="78">
        <v>2014</v>
      </c>
      <c r="E4" s="80"/>
      <c r="F4" s="78">
        <v>2015</v>
      </c>
      <c r="G4" s="80"/>
      <c r="H4" s="78">
        <v>2016</v>
      </c>
      <c r="I4" s="81"/>
      <c r="J4" s="78">
        <v>2017</v>
      </c>
      <c r="K4" s="81"/>
      <c r="L4" s="78">
        <v>2018</v>
      </c>
      <c r="M4" s="81"/>
      <c r="N4" s="78">
        <v>2019</v>
      </c>
      <c r="O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 ht="15.75">
      <c r="A5" s="16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P5" s="111" t="s">
        <v>109</v>
      </c>
    </row>
    <row r="6" spans="1:252" ht="16.149999999999999" customHeight="1">
      <c r="A6" s="90" t="s">
        <v>37</v>
      </c>
      <c r="B6" s="89">
        <f>SUM(D6+F6+H6+J6+L6+N6)</f>
        <v>31543000</v>
      </c>
      <c r="C6" s="88"/>
      <c r="D6" s="171">
        <f>SUM(31343000+200000)</f>
        <v>31543000</v>
      </c>
      <c r="E6" s="87"/>
      <c r="F6" s="89">
        <v>0</v>
      </c>
      <c r="G6" s="90"/>
      <c r="H6" s="89">
        <v>0</v>
      </c>
      <c r="I6" s="90"/>
      <c r="J6" s="89">
        <v>0</v>
      </c>
      <c r="K6" s="90"/>
      <c r="L6" s="89">
        <v>0</v>
      </c>
      <c r="M6" s="87"/>
      <c r="N6" s="89">
        <v>0</v>
      </c>
      <c r="O6" s="10"/>
      <c r="P6" s="182" t="s">
        <v>102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spans="1:252" ht="16.149999999999999" customHeight="1">
      <c r="A7" s="90" t="s">
        <v>39</v>
      </c>
      <c r="B7" s="89">
        <f>SUM(D7+F7+H7+J7+L7+N7)</f>
        <v>0</v>
      </c>
      <c r="C7" s="90"/>
      <c r="D7" s="87">
        <v>0</v>
      </c>
      <c r="E7" s="87"/>
      <c r="F7" s="89">
        <v>0</v>
      </c>
      <c r="G7" s="90"/>
      <c r="H7" s="89">
        <v>0</v>
      </c>
      <c r="I7" s="90"/>
      <c r="J7" s="89">
        <v>0</v>
      </c>
      <c r="K7" s="90"/>
      <c r="L7" s="89">
        <v>0</v>
      </c>
      <c r="M7" s="87"/>
      <c r="N7" s="89">
        <v>0</v>
      </c>
      <c r="O7" s="10"/>
      <c r="P7" s="62" t="s">
        <v>101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ht="16.149999999999999" customHeight="1">
      <c r="A8" s="90" t="s">
        <v>35</v>
      </c>
      <c r="B8" s="89">
        <f>SUM(D8+F8+H8+J8+L8+N8)</f>
        <v>1650000</v>
      </c>
      <c r="C8" s="90"/>
      <c r="D8" s="87">
        <v>150000</v>
      </c>
      <c r="E8" s="109"/>
      <c r="F8" s="87">
        <v>1500000</v>
      </c>
      <c r="G8" s="90"/>
      <c r="H8" s="87">
        <v>0</v>
      </c>
      <c r="I8" s="90"/>
      <c r="J8" s="87">
        <v>0</v>
      </c>
      <c r="K8" s="90"/>
      <c r="L8" s="87">
        <v>0</v>
      </c>
      <c r="M8" s="90"/>
      <c r="N8" s="87">
        <v>0</v>
      </c>
      <c r="O8" s="10"/>
      <c r="P8" s="199">
        <v>41958000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spans="1:252" ht="16.149999999999999" customHeight="1">
      <c r="A9" s="90" t="s">
        <v>100</v>
      </c>
      <c r="B9" s="89">
        <f>SUM(D9+F9+H9+J9+L9+N9)</f>
        <v>1000000</v>
      </c>
      <c r="C9" s="90"/>
      <c r="D9" s="87">
        <v>0</v>
      </c>
      <c r="E9" s="109"/>
      <c r="F9" s="87">
        <v>1000000</v>
      </c>
      <c r="G9" s="90"/>
      <c r="H9" s="87">
        <v>0</v>
      </c>
      <c r="I9" s="90"/>
      <c r="J9" s="87">
        <v>0</v>
      </c>
      <c r="K9" s="90"/>
      <c r="L9" s="87">
        <v>0</v>
      </c>
      <c r="M9" s="90"/>
      <c r="N9" s="87">
        <v>0</v>
      </c>
      <c r="O9" s="10"/>
      <c r="P9" s="198">
        <v>2415000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spans="1:252" ht="16.149999999999999" customHeight="1">
      <c r="A10" s="90" t="s">
        <v>113</v>
      </c>
      <c r="B10" s="89">
        <v>600000</v>
      </c>
      <c r="C10" s="90"/>
      <c r="D10" s="87">
        <v>0</v>
      </c>
      <c r="E10" s="109"/>
      <c r="F10" s="87">
        <v>200000</v>
      </c>
      <c r="G10" s="90"/>
      <c r="H10" s="87">
        <v>200000</v>
      </c>
      <c r="I10" s="90"/>
      <c r="J10" s="87">
        <v>200000</v>
      </c>
      <c r="K10" s="90"/>
      <c r="L10" s="87">
        <v>0</v>
      </c>
      <c r="M10" s="90">
        <v>0</v>
      </c>
      <c r="N10" s="87">
        <v>0</v>
      </c>
      <c r="O10" s="10"/>
      <c r="P10" s="198">
        <f>D25</f>
        <v>8200000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spans="1:252" ht="16.149999999999999" customHeight="1" thickBot="1">
      <c r="A11" s="98" t="s">
        <v>68</v>
      </c>
      <c r="B11" s="14">
        <f>SUM(B6:B10)</f>
        <v>34793000</v>
      </c>
      <c r="C11" s="90"/>
      <c r="D11" s="14">
        <f>SUM(D6:D10)</f>
        <v>31693000</v>
      </c>
      <c r="E11" s="95"/>
      <c r="F11" s="14">
        <f>SUM(F6:F10)</f>
        <v>2700000</v>
      </c>
      <c r="G11" s="95"/>
      <c r="H11" s="14">
        <f>SUM(H6:H10)</f>
        <v>200000</v>
      </c>
      <c r="I11" s="95"/>
      <c r="J11" s="14">
        <f>SUM(J6:J10)</f>
        <v>200000</v>
      </c>
      <c r="K11" s="95"/>
      <c r="L11" s="14">
        <f>SUM(L6:L10)</f>
        <v>0</v>
      </c>
      <c r="M11" s="90"/>
      <c r="N11" s="14">
        <f>SUM(N6:N10)</f>
        <v>0</v>
      </c>
      <c r="O11" s="10"/>
      <c r="P11" s="200">
        <f>P8-P9-P10</f>
        <v>31343000</v>
      </c>
      <c r="Q11" s="201" t="s">
        <v>111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 ht="15.75" thickTop="1">
      <c r="A12" s="90"/>
      <c r="B12" s="57"/>
      <c r="C12" s="90"/>
      <c r="D12" s="57"/>
      <c r="E12" s="95"/>
      <c r="F12" s="57"/>
      <c r="G12" s="95"/>
      <c r="H12" s="57"/>
      <c r="I12" s="95"/>
      <c r="J12" s="57"/>
      <c r="K12" s="95"/>
      <c r="L12" s="57"/>
      <c r="M12" s="90"/>
      <c r="N12" s="57"/>
      <c r="O12" s="10"/>
      <c r="P12" s="110" t="s">
        <v>104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spans="1:252">
      <c r="A13" s="98"/>
      <c r="B13" s="57"/>
      <c r="C13" s="90"/>
      <c r="D13" s="57"/>
      <c r="E13" s="95"/>
      <c r="F13" s="87"/>
      <c r="G13" s="95"/>
      <c r="H13" s="87"/>
      <c r="I13" s="95"/>
      <c r="J13" s="87"/>
      <c r="K13" s="95"/>
      <c r="L13" s="87"/>
      <c r="M13" s="90"/>
      <c r="N13" s="87"/>
      <c r="O13" s="12"/>
      <c r="P13" s="2" t="s">
        <v>105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ht="16.149999999999999" customHeight="1">
      <c r="A14" s="141" t="s">
        <v>86</v>
      </c>
      <c r="C14" s="90"/>
      <c r="D14" s="77">
        <v>31765000</v>
      </c>
      <c r="E14" s="95"/>
      <c r="F14" s="87"/>
      <c r="G14" s="95"/>
      <c r="H14" s="87"/>
      <c r="I14" s="95"/>
      <c r="J14" s="87"/>
      <c r="K14" s="95"/>
      <c r="L14" s="87"/>
      <c r="M14" s="90"/>
      <c r="N14" s="87"/>
      <c r="O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ht="16.149999999999999" customHeight="1">
      <c r="A15" s="90"/>
      <c r="B15" s="89"/>
      <c r="C15" s="90"/>
      <c r="D15" s="57"/>
      <c r="E15" s="95"/>
      <c r="F15" s="90"/>
      <c r="G15" s="87"/>
      <c r="H15" s="90"/>
      <c r="I15" s="90"/>
      <c r="J15" s="90"/>
      <c r="K15" s="90"/>
      <c r="L15" s="90"/>
      <c r="M15" s="90"/>
      <c r="N15" s="90"/>
      <c r="O15" s="10"/>
      <c r="P15" s="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1:252" ht="16.149999999999999" customHeight="1">
      <c r="A16" s="170" t="s">
        <v>87</v>
      </c>
      <c r="B16" s="90"/>
      <c r="C16" s="90"/>
      <c r="D16" s="109"/>
      <c r="E16" s="90"/>
      <c r="F16" s="90"/>
      <c r="G16" s="91"/>
      <c r="H16" s="90"/>
      <c r="I16" s="90"/>
      <c r="J16" s="90"/>
      <c r="K16" s="90"/>
      <c r="L16" s="90"/>
      <c r="M16" s="90"/>
      <c r="N16" s="90"/>
      <c r="O16" s="10"/>
      <c r="P16" s="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1:252" ht="16.149999999999999" customHeight="1">
      <c r="A17" s="90" t="s">
        <v>38</v>
      </c>
      <c r="B17" s="89">
        <f>SUM(D17+F17+H17+J17+L17+N17)</f>
        <v>2415000</v>
      </c>
      <c r="C17" s="88"/>
      <c r="D17" s="87">
        <v>2415000</v>
      </c>
      <c r="E17" s="87"/>
      <c r="F17" s="89">
        <v>0</v>
      </c>
      <c r="G17" s="90"/>
      <c r="H17" s="89">
        <v>0</v>
      </c>
      <c r="I17" s="90"/>
      <c r="J17" s="89">
        <v>0</v>
      </c>
      <c r="K17" s="90"/>
      <c r="L17" s="89">
        <v>0</v>
      </c>
      <c r="M17" s="87"/>
      <c r="N17" s="89">
        <v>0</v>
      </c>
      <c r="O17" s="10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1:252" ht="16.149999999999999" customHeight="1">
      <c r="A18" s="90" t="s">
        <v>40</v>
      </c>
      <c r="B18" s="89">
        <f>SUM(D18+F18+H18+J18+L18+N18)</f>
        <v>0</v>
      </c>
      <c r="C18" s="90"/>
      <c r="D18" s="87">
        <v>0</v>
      </c>
      <c r="E18" s="87"/>
      <c r="F18" s="89">
        <v>0</v>
      </c>
      <c r="G18" s="90"/>
      <c r="H18" s="89">
        <v>0</v>
      </c>
      <c r="I18" s="90"/>
      <c r="J18" s="89">
        <v>0</v>
      </c>
      <c r="K18" s="90"/>
      <c r="L18" s="89">
        <v>0</v>
      </c>
      <c r="M18" s="87"/>
      <c r="N18" s="89">
        <v>0</v>
      </c>
      <c r="O18" s="10"/>
      <c r="P18" s="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1:252" ht="16.149999999999999" customHeight="1" thickBot="1">
      <c r="A19" s="98" t="s">
        <v>77</v>
      </c>
      <c r="B19" s="14">
        <f>B17+B18</f>
        <v>2415000</v>
      </c>
      <c r="C19" s="90"/>
      <c r="D19" s="14">
        <f>D17+D18</f>
        <v>2415000</v>
      </c>
      <c r="E19" s="95"/>
      <c r="F19" s="15">
        <f>SUM(F16:F18)</f>
        <v>0</v>
      </c>
      <c r="G19" s="95"/>
      <c r="H19" s="15">
        <f>SUM(H16:H18)</f>
        <v>0</v>
      </c>
      <c r="I19" s="95"/>
      <c r="J19" s="15">
        <f>SUM(J16:J18)</f>
        <v>0</v>
      </c>
      <c r="K19" s="95"/>
      <c r="L19" s="15">
        <f>SUM(L16:L18)</f>
        <v>0</v>
      </c>
      <c r="M19" s="90"/>
      <c r="N19" s="15">
        <f>SUM(N16:N18)</f>
        <v>0</v>
      </c>
      <c r="O19" s="10"/>
      <c r="P19" s="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1:252" ht="16.149999999999999" customHeight="1" thickTop="1">
      <c r="A20" s="98" t="s">
        <v>88</v>
      </c>
      <c r="B20" s="57"/>
      <c r="C20" s="90"/>
      <c r="D20" s="77">
        <v>2415000</v>
      </c>
      <c r="E20" s="95"/>
      <c r="F20" s="87"/>
      <c r="G20" s="95"/>
      <c r="H20" s="87"/>
      <c r="I20" s="95"/>
      <c r="J20" s="87"/>
      <c r="K20" s="95"/>
      <c r="L20" s="87"/>
      <c r="M20" s="90"/>
      <c r="N20" s="87"/>
      <c r="O20" s="10"/>
      <c r="P20" s="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1:252" ht="16.149999999999999" customHeight="1">
      <c r="A21" s="98"/>
      <c r="B21" s="57"/>
      <c r="C21" s="90"/>
      <c r="D21" s="77"/>
      <c r="E21" s="95"/>
      <c r="F21" s="87"/>
      <c r="G21" s="95"/>
      <c r="H21" s="87"/>
      <c r="I21" s="95"/>
      <c r="J21" s="87"/>
      <c r="K21" s="95"/>
      <c r="L21" s="87"/>
      <c r="M21" s="90"/>
      <c r="N21" s="87"/>
      <c r="O21" s="10"/>
      <c r="P21" s="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1:252" ht="16.149999999999999" customHeight="1">
      <c r="A22" s="170" t="s">
        <v>89</v>
      </c>
      <c r="B22" s="90"/>
      <c r="C22" s="90"/>
      <c r="D22" s="109"/>
      <c r="E22" s="90"/>
      <c r="F22" s="90"/>
      <c r="G22" s="91"/>
      <c r="H22" s="90"/>
      <c r="I22" s="90"/>
      <c r="J22" s="90"/>
      <c r="K22" s="90"/>
      <c r="L22" s="90"/>
      <c r="M22" s="90"/>
      <c r="N22" s="90"/>
      <c r="O22" s="10"/>
      <c r="P22" s="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spans="1:252" ht="16.149999999999999" customHeight="1">
      <c r="A23" s="90" t="s">
        <v>90</v>
      </c>
      <c r="B23" s="89">
        <f>SUM(D23+F23+H23+J23+L23+N23)</f>
        <v>8200000</v>
      </c>
      <c r="C23" s="88"/>
      <c r="D23" s="87">
        <v>8200000</v>
      </c>
      <c r="E23" s="87"/>
      <c r="F23" s="89">
        <v>0</v>
      </c>
      <c r="G23" s="90"/>
      <c r="H23" s="89">
        <v>0</v>
      </c>
      <c r="I23" s="90"/>
      <c r="J23" s="89">
        <v>0</v>
      </c>
      <c r="K23" s="90"/>
      <c r="L23" s="89">
        <v>0</v>
      </c>
      <c r="M23" s="87"/>
      <c r="N23" s="89">
        <v>0</v>
      </c>
      <c r="O23" s="10"/>
      <c r="P23" s="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spans="1:252">
      <c r="A24" s="90" t="s">
        <v>91</v>
      </c>
      <c r="B24" s="89">
        <f>SUM(D24+F24+H24+J24+L24+N24)</f>
        <v>0</v>
      </c>
      <c r="C24" s="90"/>
      <c r="D24" s="87">
        <v>0</v>
      </c>
      <c r="E24" s="87"/>
      <c r="F24" s="89">
        <v>0</v>
      </c>
      <c r="G24" s="90"/>
      <c r="H24" s="89">
        <v>0</v>
      </c>
      <c r="I24" s="90"/>
      <c r="J24" s="89">
        <v>0</v>
      </c>
      <c r="K24" s="90"/>
      <c r="L24" s="89">
        <v>0</v>
      </c>
      <c r="M24" s="87"/>
      <c r="N24" s="89">
        <v>0</v>
      </c>
      <c r="O24" s="10"/>
      <c r="P24" s="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spans="1:252" ht="15.75" thickBot="1">
      <c r="A25" s="98" t="s">
        <v>77</v>
      </c>
      <c r="B25" s="14">
        <f>B23+B24</f>
        <v>8200000</v>
      </c>
      <c r="C25" s="90"/>
      <c r="D25" s="14">
        <f>SUM(D23:D24)</f>
        <v>8200000</v>
      </c>
      <c r="E25" s="95"/>
      <c r="F25" s="15">
        <f>SUM(F22:F24)</f>
        <v>0</v>
      </c>
      <c r="G25" s="95"/>
      <c r="H25" s="15">
        <f>SUM(H22:H24)</f>
        <v>0</v>
      </c>
      <c r="I25" s="95"/>
      <c r="J25" s="15">
        <f>SUM(J22:J24)</f>
        <v>0</v>
      </c>
      <c r="K25" s="95"/>
      <c r="L25" s="15">
        <f>SUM(L22:L24)</f>
        <v>0</v>
      </c>
      <c r="M25" s="90"/>
      <c r="N25" s="15">
        <f>SUM(N22:N24)</f>
        <v>0</v>
      </c>
      <c r="O25" s="12"/>
      <c r="P25" s="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1:252" ht="16.149999999999999" customHeight="1" thickTop="1">
      <c r="A26" s="98" t="s">
        <v>92</v>
      </c>
      <c r="B26" s="57"/>
      <c r="C26" s="90"/>
      <c r="D26" s="77">
        <v>8250000</v>
      </c>
      <c r="E26" s="95"/>
      <c r="F26" s="87"/>
      <c r="G26" s="95"/>
      <c r="H26" s="87"/>
      <c r="I26" s="95"/>
      <c r="J26" s="87"/>
      <c r="K26" s="95"/>
      <c r="L26" s="87"/>
      <c r="M26" s="90"/>
      <c r="N26" s="87"/>
      <c r="O26" s="12"/>
      <c r="P26" s="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spans="1:252" ht="16.149999999999999" customHeight="1">
      <c r="A27" s="90"/>
      <c r="B27" s="89"/>
      <c r="C27" s="90"/>
      <c r="D27" s="57"/>
      <c r="E27" s="95"/>
      <c r="F27" s="90"/>
      <c r="G27" s="87"/>
      <c r="H27" s="90"/>
      <c r="I27" s="90"/>
      <c r="J27" s="90"/>
      <c r="K27" s="90"/>
      <c r="L27" s="90"/>
      <c r="M27" s="90"/>
      <c r="N27" s="90"/>
      <c r="O27" s="10"/>
      <c r="P27" s="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spans="1:252" ht="16.149999999999999" customHeight="1" thickBot="1">
      <c r="A28" s="98" t="s">
        <v>94</v>
      </c>
      <c r="B28" s="86">
        <f>B11+B19+B25</f>
        <v>45408000</v>
      </c>
      <c r="C28" s="90"/>
      <c r="D28" s="74">
        <f>SUM(D11+D19+D25)</f>
        <v>42308000</v>
      </c>
      <c r="E28" s="95"/>
      <c r="F28" s="87"/>
      <c r="G28" s="96"/>
      <c r="H28" s="90"/>
      <c r="I28" s="90"/>
      <c r="J28" s="90"/>
      <c r="K28" s="90"/>
      <c r="L28" s="90"/>
      <c r="M28" s="90"/>
      <c r="N28" s="90"/>
      <c r="O28" s="10"/>
      <c r="P28" s="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spans="1:252" ht="15.75" thickTop="1">
      <c r="A29" s="98"/>
      <c r="B29" s="186"/>
      <c r="C29" s="90"/>
      <c r="D29" s="77"/>
      <c r="E29" s="95"/>
      <c r="F29" s="87"/>
      <c r="G29" s="96"/>
      <c r="H29" s="90"/>
      <c r="I29" s="90"/>
      <c r="J29" s="90"/>
      <c r="K29" s="90"/>
      <c r="L29" s="90"/>
      <c r="M29" s="90"/>
      <c r="N29" s="90"/>
      <c r="O29" s="10"/>
      <c r="P29" s="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spans="1:252" ht="16.149999999999999" customHeight="1">
      <c r="A30" s="98" t="s">
        <v>76</v>
      </c>
      <c r="B30" s="171"/>
      <c r="C30" s="90"/>
      <c r="D30" s="171">
        <v>42430000</v>
      </c>
      <c r="E30" s="87"/>
      <c r="F30" s="89"/>
      <c r="G30" s="90"/>
      <c r="H30" s="89"/>
      <c r="I30" s="90"/>
      <c r="J30" s="89"/>
      <c r="K30" s="90"/>
      <c r="L30" s="89"/>
      <c r="M30" s="87"/>
      <c r="N30" s="89"/>
      <c r="O30" s="12"/>
      <c r="P30" s="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</row>
    <row r="31" spans="1:252" s="153" customFormat="1">
      <c r="A31" s="188" t="s">
        <v>98</v>
      </c>
      <c r="B31" s="89"/>
      <c r="C31" s="90"/>
      <c r="D31" s="190">
        <f>D6+D17+D23</f>
        <v>42158000</v>
      </c>
      <c r="E31" s="87"/>
      <c r="F31" s="89"/>
      <c r="G31" s="90"/>
      <c r="H31" s="89"/>
      <c r="I31" s="90"/>
      <c r="J31" s="89"/>
      <c r="K31" s="90"/>
      <c r="L31" s="89"/>
      <c r="M31" s="87"/>
      <c r="N31" s="89"/>
      <c r="O31" s="12"/>
      <c r="P31" s="152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  <c r="IP31" s="151"/>
      <c r="IQ31" s="151"/>
      <c r="IR31" s="151"/>
    </row>
    <row r="32" spans="1:252" ht="16.899999999999999" customHeight="1">
      <c r="A32" s="98" t="s">
        <v>99</v>
      </c>
      <c r="B32" s="109"/>
      <c r="C32" s="109"/>
      <c r="D32" s="191">
        <f>D31/D30</f>
        <v>0.99358944143294836</v>
      </c>
      <c r="E32" s="87"/>
      <c r="F32" s="89"/>
      <c r="G32" s="90"/>
      <c r="H32" s="89"/>
      <c r="I32" s="90"/>
      <c r="J32" s="89"/>
      <c r="K32" s="90"/>
      <c r="L32" s="89"/>
      <c r="M32" s="87"/>
      <c r="N32" s="89"/>
      <c r="O32" s="10"/>
      <c r="P32" s="6"/>
      <c r="Q32" s="5" t="s">
        <v>72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15.75" thickBot="1">
      <c r="A33" s="98"/>
      <c r="B33" s="109"/>
      <c r="C33" s="109"/>
      <c r="D33" s="189"/>
      <c r="E33" s="90"/>
      <c r="F33" s="90"/>
      <c r="G33" s="91"/>
      <c r="H33" s="90"/>
      <c r="I33" s="90"/>
      <c r="J33" s="90"/>
      <c r="K33" s="90"/>
      <c r="L33" s="90"/>
      <c r="M33" s="90"/>
      <c r="N33" s="90"/>
      <c r="O33" s="151"/>
    </row>
    <row r="34" spans="1:252">
      <c r="A34" s="158"/>
      <c r="B34" s="159"/>
      <c r="C34" s="160"/>
      <c r="D34" s="159"/>
      <c r="E34" s="161"/>
      <c r="F34" s="159"/>
      <c r="G34" s="158"/>
      <c r="H34" s="159"/>
      <c r="I34" s="158"/>
      <c r="J34" s="159"/>
      <c r="K34" s="158"/>
      <c r="L34" s="159"/>
      <c r="M34" s="161"/>
      <c r="N34" s="159"/>
      <c r="O34" s="5"/>
      <c r="P34" s="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spans="1:252" ht="15.75">
      <c r="A35" s="154"/>
      <c r="B35" s="218" t="s">
        <v>7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P35" s="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spans="1:252" ht="18">
      <c r="A36" s="208" t="s">
        <v>8</v>
      </c>
      <c r="B36" s="139" t="s">
        <v>3</v>
      </c>
      <c r="C36" s="100"/>
      <c r="D36" s="82">
        <v>2014</v>
      </c>
      <c r="E36" s="84"/>
      <c r="F36" s="82">
        <v>2015</v>
      </c>
      <c r="G36" s="84"/>
      <c r="H36" s="82">
        <v>2016</v>
      </c>
      <c r="I36" s="209"/>
      <c r="J36" s="82">
        <v>2017</v>
      </c>
      <c r="K36" s="209"/>
      <c r="L36" s="82">
        <v>2018</v>
      </c>
      <c r="M36" s="209"/>
      <c r="N36" s="140">
        <v>2019</v>
      </c>
      <c r="O36" s="12"/>
      <c r="P36" s="111" t="s">
        <v>29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</row>
    <row r="37" spans="1:252"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2"/>
      <c r="P37" s="2" t="s">
        <v>23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</row>
    <row r="38" spans="1:252">
      <c r="A38" s="90" t="s">
        <v>36</v>
      </c>
      <c r="B38" s="87">
        <f>SUM(D38+F38+H38+J38+L38+N38)</f>
        <v>37787841</v>
      </c>
      <c r="C38" s="90"/>
      <c r="D38" s="87">
        <f>D40-D39</f>
        <v>37787841</v>
      </c>
      <c r="E38" s="90"/>
      <c r="F38" s="89"/>
      <c r="G38" s="95"/>
      <c r="H38" s="89"/>
      <c r="I38" s="95"/>
      <c r="J38" s="89"/>
      <c r="K38" s="95"/>
      <c r="L38" s="89"/>
      <c r="M38" s="95"/>
      <c r="N38" s="89"/>
      <c r="O38" s="12"/>
      <c r="P38" s="2" t="s">
        <v>9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</row>
    <row r="39" spans="1:252">
      <c r="A39" s="90" t="s">
        <v>43</v>
      </c>
      <c r="B39" s="87">
        <f>SUM(D39+F39+H39+J39+L39+N39)</f>
        <v>2415000</v>
      </c>
      <c r="C39" s="90"/>
      <c r="D39" s="87">
        <v>2415000</v>
      </c>
      <c r="E39" s="90"/>
      <c r="F39" s="89"/>
      <c r="G39" s="95"/>
      <c r="H39" s="89"/>
      <c r="I39" s="95"/>
      <c r="J39" s="89"/>
      <c r="K39" s="95"/>
      <c r="L39" s="89"/>
      <c r="M39" s="95"/>
      <c r="N39" s="89"/>
      <c r="O39" s="12"/>
      <c r="P39" s="2" t="s">
        <v>22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</row>
    <row r="40" spans="1:252">
      <c r="A40" s="187" t="s">
        <v>96</v>
      </c>
      <c r="B40" s="171">
        <f>SUM(D40+F40+H40+J40+L40+N40)</f>
        <v>40202841</v>
      </c>
      <c r="C40" s="98"/>
      <c r="D40" s="171">
        <v>40202841</v>
      </c>
      <c r="E40" s="90"/>
      <c r="F40" s="89"/>
      <c r="G40" s="95"/>
      <c r="H40" s="89"/>
      <c r="I40" s="95"/>
      <c r="J40" s="89"/>
      <c r="K40" s="95"/>
      <c r="L40" s="89"/>
      <c r="M40" s="95"/>
      <c r="N40" s="89"/>
      <c r="O40" s="10"/>
      <c r="P40" s="2" t="s">
        <v>93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</row>
    <row r="41" spans="1:252">
      <c r="A41" s="187"/>
      <c r="B41" s="87"/>
      <c r="C41" s="90"/>
      <c r="D41" s="87"/>
      <c r="E41" s="90"/>
      <c r="F41" s="89"/>
      <c r="G41" s="95"/>
      <c r="H41" s="89"/>
      <c r="I41" s="95"/>
      <c r="J41" s="89"/>
      <c r="K41" s="95"/>
      <c r="L41" s="89"/>
      <c r="M41" s="95"/>
      <c r="N41" s="89"/>
      <c r="O41" s="10"/>
      <c r="Q41" s="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</row>
    <row r="42" spans="1:252">
      <c r="A42" s="98" t="s">
        <v>44</v>
      </c>
      <c r="B42" s="87"/>
      <c r="C42" s="90"/>
      <c r="D42" s="87"/>
      <c r="E42" s="90"/>
      <c r="F42" s="89"/>
      <c r="G42" s="90"/>
      <c r="H42" s="89"/>
      <c r="I42" s="90"/>
      <c r="J42" s="89"/>
      <c r="K42" s="90"/>
      <c r="L42" s="89"/>
      <c r="M42" s="87"/>
      <c r="N42" s="89"/>
      <c r="O42" s="10"/>
      <c r="P42" s="21" t="s">
        <v>83</v>
      </c>
      <c r="Q42" s="2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</row>
    <row r="43" spans="1:252">
      <c r="A43" s="90" t="s">
        <v>45</v>
      </c>
      <c r="B43" s="87">
        <f>SUM(D43+F43+H43+J43+L43+N43)</f>
        <v>3230000</v>
      </c>
      <c r="C43" s="88"/>
      <c r="D43" s="87">
        <v>0</v>
      </c>
      <c r="E43" s="88"/>
      <c r="F43" s="87">
        <v>2830000</v>
      </c>
      <c r="G43" s="88"/>
      <c r="H43" s="87">
        <v>200000</v>
      </c>
      <c r="I43" s="88"/>
      <c r="J43" s="89">
        <v>200000</v>
      </c>
      <c r="K43" s="88"/>
      <c r="L43" s="89">
        <v>0</v>
      </c>
      <c r="M43" s="88"/>
      <c r="N43" s="89">
        <v>0</v>
      </c>
      <c r="O43" s="10"/>
      <c r="P43" s="64" t="s">
        <v>54</v>
      </c>
      <c r="Q43" s="2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</row>
    <row r="44" spans="1:252">
      <c r="A44" s="90" t="s">
        <v>114</v>
      </c>
      <c r="B44" s="87">
        <f>SUM(D44+F44+H44+J44+L44+N44)</f>
        <v>3000000</v>
      </c>
      <c r="C44" s="87"/>
      <c r="D44" s="87">
        <v>0</v>
      </c>
      <c r="E44" s="88"/>
      <c r="F44" s="87">
        <v>3000000</v>
      </c>
      <c r="G44" s="88"/>
      <c r="H44" s="89">
        <v>0</v>
      </c>
      <c r="I44" s="88"/>
      <c r="J44" s="89">
        <v>0</v>
      </c>
      <c r="K44" s="88"/>
      <c r="L44" s="87">
        <v>0</v>
      </c>
      <c r="M44" s="90"/>
      <c r="N44" s="87">
        <v>0</v>
      </c>
      <c r="O44" s="10"/>
      <c r="P44" s="21" t="s">
        <v>28</v>
      </c>
      <c r="Q44" s="2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</row>
    <row r="45" spans="1:252">
      <c r="A45" s="90" t="s">
        <v>115</v>
      </c>
      <c r="B45" s="87">
        <f>SUM(D45+F45+H45+J45+L45+N45)</f>
        <v>2250000</v>
      </c>
      <c r="C45" s="87"/>
      <c r="D45" s="87">
        <v>0</v>
      </c>
      <c r="E45" s="88"/>
      <c r="F45" s="87">
        <v>1250000</v>
      </c>
      <c r="G45" s="88"/>
      <c r="H45" s="89">
        <v>1000000</v>
      </c>
      <c r="I45" s="88"/>
      <c r="J45" s="89">
        <v>0</v>
      </c>
      <c r="K45" s="88"/>
      <c r="L45" s="87">
        <v>0</v>
      </c>
      <c r="M45" s="90"/>
      <c r="N45" s="87">
        <v>0</v>
      </c>
      <c r="O45" s="10"/>
      <c r="P45" s="21" t="s">
        <v>41</v>
      </c>
      <c r="Q45" s="21"/>
    </row>
    <row r="46" spans="1:252">
      <c r="A46" s="98" t="s">
        <v>97</v>
      </c>
      <c r="B46" s="171">
        <f>SUM(B43:B45)</f>
        <v>8480000</v>
      </c>
      <c r="C46" s="88"/>
      <c r="D46" s="87">
        <f>SUM(D43:D45)</f>
        <v>0</v>
      </c>
      <c r="E46" s="90"/>
      <c r="F46" s="87">
        <f>SUM(F43:F45)</f>
        <v>7080000</v>
      </c>
      <c r="G46" s="91"/>
      <c r="H46" s="87">
        <f>SUM(H43:H45)</f>
        <v>1200000</v>
      </c>
      <c r="I46" s="90"/>
      <c r="J46" s="87">
        <f>SUM(J43:J45)</f>
        <v>200000</v>
      </c>
      <c r="K46" s="90"/>
      <c r="L46" s="87">
        <f>SUM(L43:L45)</f>
        <v>0</v>
      </c>
      <c r="M46" s="90"/>
      <c r="N46" s="87">
        <f>SUM(N43:N45)</f>
        <v>0</v>
      </c>
      <c r="O46" s="10"/>
      <c r="P46" s="21" t="s">
        <v>32</v>
      </c>
      <c r="Q46" s="21"/>
    </row>
    <row r="47" spans="1:252">
      <c r="A47" s="90" t="s">
        <v>116</v>
      </c>
      <c r="B47" s="87">
        <f>SUM(D47+F47+H47+J47+L47+N47)</f>
        <v>1500000</v>
      </c>
      <c r="C47" s="90"/>
      <c r="D47" s="87">
        <v>0</v>
      </c>
      <c r="E47" s="90"/>
      <c r="F47" s="87">
        <v>750000</v>
      </c>
      <c r="G47" s="90"/>
      <c r="H47" s="87">
        <v>750000</v>
      </c>
      <c r="I47" s="90"/>
      <c r="J47" s="87">
        <v>0</v>
      </c>
      <c r="K47" s="90"/>
      <c r="L47" s="87">
        <v>0</v>
      </c>
      <c r="M47" s="90"/>
      <c r="N47" s="87">
        <v>0</v>
      </c>
      <c r="O47" s="2"/>
      <c r="P47" s="112" t="s">
        <v>42</v>
      </c>
      <c r="Q47" s="21"/>
    </row>
    <row r="48" spans="1:252" ht="15.75" thickBot="1">
      <c r="A48" s="98" t="s">
        <v>55</v>
      </c>
      <c r="B48" s="58">
        <f>SUM(B40+B46+B47)</f>
        <v>50182841</v>
      </c>
      <c r="C48" s="90"/>
      <c r="D48" s="58">
        <f>SUM(D40+D46+D47)</f>
        <v>40202841</v>
      </c>
      <c r="E48" s="95"/>
      <c r="F48" s="58">
        <f>SUM(F46+F47)</f>
        <v>7830000</v>
      </c>
      <c r="G48" s="95"/>
      <c r="H48" s="58">
        <f>SUM(H46+H47)</f>
        <v>1950000</v>
      </c>
      <c r="I48" s="95"/>
      <c r="J48" s="58">
        <f>SUM(J46+J47)</f>
        <v>200000</v>
      </c>
      <c r="K48" s="95"/>
      <c r="L48" s="58">
        <f>SUM(L46+L47)</f>
        <v>0</v>
      </c>
      <c r="M48" s="90"/>
      <c r="N48" s="58">
        <f>SUM(N46+N47)</f>
        <v>0</v>
      </c>
      <c r="O48" s="2"/>
      <c r="P48" s="21" t="s">
        <v>33</v>
      </c>
      <c r="Q48" s="21"/>
    </row>
    <row r="49" spans="1:18" ht="15.75" thickTop="1">
      <c r="A49" s="90"/>
      <c r="B49" s="90"/>
      <c r="C49" s="90"/>
      <c r="D49" s="102"/>
      <c r="E49" s="95"/>
      <c r="F49" s="57"/>
      <c r="G49" s="95"/>
      <c r="H49" s="57"/>
      <c r="I49" s="95"/>
      <c r="J49" s="57"/>
      <c r="K49" s="95"/>
      <c r="L49" s="57"/>
      <c r="M49" s="90"/>
      <c r="N49" s="57"/>
      <c r="O49" s="21"/>
      <c r="P49" s="21" t="s">
        <v>52</v>
      </c>
    </row>
    <row r="50" spans="1:18" ht="15.75" thickBot="1">
      <c r="A50" s="98" t="s">
        <v>71</v>
      </c>
      <c r="B50" s="90"/>
      <c r="C50" s="90"/>
      <c r="D50" s="185">
        <v>42430000</v>
      </c>
      <c r="E50" s="95"/>
      <c r="F50" s="57"/>
      <c r="G50" s="95"/>
      <c r="H50" s="57"/>
      <c r="I50" s="95"/>
      <c r="J50" s="57"/>
      <c r="K50" s="95"/>
      <c r="L50" s="57"/>
      <c r="M50" s="90"/>
      <c r="N50" s="57"/>
      <c r="O50" s="21"/>
      <c r="P50" s="21" t="s">
        <v>53</v>
      </c>
    </row>
    <row r="51" spans="1:18" ht="15.75" thickTop="1">
      <c r="A51" s="90"/>
      <c r="B51" s="90"/>
      <c r="C51" s="90"/>
      <c r="D51"/>
      <c r="E51" s="95"/>
      <c r="F51" s="57"/>
      <c r="G51" s="95"/>
      <c r="H51" s="57"/>
      <c r="I51" s="95"/>
      <c r="J51" s="57"/>
      <c r="K51" s="95"/>
      <c r="L51" s="57"/>
      <c r="M51" s="90"/>
      <c r="N51" s="57"/>
      <c r="O51" s="21"/>
      <c r="P51" s="21" t="s">
        <v>63</v>
      </c>
    </row>
    <row r="52" spans="1:18" ht="15.75" thickBot="1">
      <c r="A52" s="141" t="s">
        <v>58</v>
      </c>
      <c r="B52" s="90"/>
      <c r="C52" s="90"/>
      <c r="D52" s="75">
        <f>D48/D50</f>
        <v>0.94750980438369081</v>
      </c>
      <c r="E52" s="109"/>
      <c r="F52" s="90"/>
      <c r="G52" s="90"/>
      <c r="H52" s="90"/>
      <c r="I52" s="90"/>
      <c r="J52" s="90"/>
      <c r="K52" s="90"/>
      <c r="L52" s="90"/>
      <c r="M52" s="90"/>
      <c r="N52" s="90"/>
      <c r="O52" s="21"/>
      <c r="P52" s="21" t="s">
        <v>34</v>
      </c>
    </row>
    <row r="53" spans="1:18" ht="16.5" thickTop="1" thickBot="1">
      <c r="A53" s="109"/>
      <c r="B53" s="109"/>
      <c r="C53" s="109"/>
      <c r="D53" s="109"/>
      <c r="E53" s="109"/>
      <c r="F53" s="105"/>
      <c r="G53" s="106"/>
      <c r="H53" s="106"/>
      <c r="I53" s="106"/>
      <c r="J53" s="106"/>
      <c r="K53" s="106"/>
      <c r="L53" s="106"/>
      <c r="M53" s="106"/>
      <c r="N53" s="106"/>
      <c r="O53" s="21"/>
      <c r="P53" s="21" t="s">
        <v>30</v>
      </c>
    </row>
    <row r="54" spans="1:18" ht="15.75" thickTop="1">
      <c r="A54" s="162"/>
      <c r="B54" s="163"/>
      <c r="C54" s="163"/>
      <c r="D54" s="164"/>
      <c r="E54" s="165"/>
      <c r="F54" s="219" t="s">
        <v>66</v>
      </c>
      <c r="G54" s="220"/>
      <c r="H54" s="220"/>
      <c r="I54" s="220"/>
      <c r="J54" s="220"/>
      <c r="K54" s="220"/>
      <c r="L54" s="220"/>
      <c r="M54" s="220"/>
      <c r="N54" s="220"/>
      <c r="O54" s="21"/>
      <c r="P54" s="21" t="s">
        <v>82</v>
      </c>
      <c r="R54" s="21"/>
    </row>
    <row r="55" spans="1:18">
      <c r="A55" s="134" t="s">
        <v>49</v>
      </c>
      <c r="B55" s="119"/>
      <c r="C55" s="121"/>
      <c r="D55" s="119"/>
      <c r="E55" s="122"/>
      <c r="F55" s="94" t="s">
        <v>64</v>
      </c>
      <c r="G55" s="90"/>
      <c r="H55" s="90"/>
      <c r="I55" s="90"/>
      <c r="J55" s="90"/>
      <c r="K55" s="90"/>
      <c r="L55" s="90"/>
      <c r="M55" s="90"/>
      <c r="N55" s="90"/>
      <c r="P55" s="108"/>
      <c r="R55" s="21"/>
    </row>
    <row r="56" spans="1:18" ht="15.75" thickBot="1">
      <c r="A56" s="119" t="s">
        <v>50</v>
      </c>
      <c r="B56" s="114">
        <f>B43</f>
        <v>3230000</v>
      </c>
      <c r="C56" s="121"/>
      <c r="D56" s="115" t="s">
        <v>67</v>
      </c>
      <c r="E56" s="122"/>
      <c r="F56" s="93" t="s">
        <v>24</v>
      </c>
      <c r="G56" s="90"/>
      <c r="H56" s="90"/>
      <c r="I56" s="90"/>
      <c r="J56" s="90"/>
      <c r="K56" s="90"/>
      <c r="L56" s="90"/>
      <c r="M56" s="90"/>
      <c r="N56" s="90"/>
      <c r="R56" s="21"/>
    </row>
    <row r="57" spans="1:18" ht="15.75" thickTop="1">
      <c r="A57" s="119" t="s">
        <v>10</v>
      </c>
      <c r="B57" s="123"/>
      <c r="C57" s="124"/>
      <c r="D57" s="125">
        <f>B56/32780333</f>
        <v>9.8534691517624298E-2</v>
      </c>
      <c r="E57" s="126"/>
      <c r="F57" s="93" t="s">
        <v>25</v>
      </c>
      <c r="G57" s="90"/>
      <c r="H57" s="90"/>
      <c r="I57" s="90"/>
      <c r="J57" s="90"/>
      <c r="K57" s="90"/>
      <c r="L57" s="90"/>
      <c r="M57" s="90"/>
      <c r="N57" s="90"/>
      <c r="R57" s="21"/>
    </row>
    <row r="58" spans="1:18">
      <c r="A58" s="119" t="s">
        <v>51</v>
      </c>
      <c r="B58" s="124"/>
      <c r="C58" s="124"/>
      <c r="D58" s="125">
        <f>(+B56+B47)/32780333</f>
        <v>0.14429383618525168</v>
      </c>
      <c r="E58" s="127"/>
      <c r="F58" s="93" t="s">
        <v>73</v>
      </c>
      <c r="G58" s="90"/>
      <c r="H58" s="90"/>
      <c r="I58" s="90"/>
      <c r="J58" s="90"/>
      <c r="K58" s="90"/>
      <c r="L58" s="90"/>
      <c r="M58" s="90"/>
      <c r="N58" s="90"/>
      <c r="R58" s="21"/>
    </row>
    <row r="59" spans="1:18">
      <c r="A59" s="134" t="s">
        <v>70</v>
      </c>
      <c r="B59" s="119"/>
      <c r="C59" s="119"/>
      <c r="D59" s="128">
        <v>0.5</v>
      </c>
      <c r="E59" s="127"/>
      <c r="F59" s="94" t="s">
        <v>65</v>
      </c>
      <c r="G59" s="90"/>
      <c r="H59" s="90"/>
      <c r="I59" s="90"/>
      <c r="J59" s="90"/>
      <c r="K59" s="90"/>
      <c r="L59" s="90"/>
      <c r="M59" s="90"/>
      <c r="N59" s="90"/>
      <c r="R59" s="21"/>
    </row>
    <row r="60" spans="1:18">
      <c r="A60" s="134"/>
      <c r="B60" s="119"/>
      <c r="C60" s="119"/>
      <c r="D60" s="125"/>
      <c r="E60" s="127"/>
      <c r="F60" s="93" t="s">
        <v>84</v>
      </c>
      <c r="G60" s="90"/>
      <c r="H60" s="90"/>
      <c r="I60" s="90"/>
      <c r="J60" s="90"/>
      <c r="K60" s="90"/>
      <c r="L60" s="90"/>
      <c r="M60" s="90"/>
      <c r="N60" s="90"/>
      <c r="R60" s="21"/>
    </row>
    <row r="61" spans="1:18">
      <c r="A61" s="119"/>
      <c r="B61" s="119"/>
      <c r="C61" s="119"/>
      <c r="D61" s="124"/>
      <c r="E61" s="127"/>
      <c r="F61" s="94" t="s">
        <v>12</v>
      </c>
      <c r="G61" s="90"/>
      <c r="H61" s="90"/>
      <c r="I61" s="90"/>
      <c r="J61" s="90"/>
      <c r="K61" s="90"/>
      <c r="L61" s="90"/>
      <c r="M61" s="90"/>
      <c r="N61" s="90"/>
      <c r="R61" s="21"/>
    </row>
    <row r="62" spans="1:18" ht="15.75">
      <c r="A62" s="142" t="s">
        <v>14</v>
      </c>
      <c r="B62" s="129"/>
      <c r="C62" s="129"/>
      <c r="D62" s="130"/>
      <c r="E62" s="131"/>
      <c r="F62" s="93" t="s">
        <v>13</v>
      </c>
      <c r="G62" s="90"/>
      <c r="H62" s="90"/>
      <c r="I62" s="90"/>
      <c r="J62" s="90"/>
      <c r="K62" s="90"/>
      <c r="L62" s="90"/>
      <c r="M62" s="90"/>
      <c r="N62" s="90"/>
      <c r="R62" s="21"/>
    </row>
    <row r="63" spans="1:18">
      <c r="A63" s="134" t="s">
        <v>16</v>
      </c>
      <c r="B63" s="124"/>
      <c r="C63" s="124"/>
      <c r="D63" s="132"/>
      <c r="E63" s="133"/>
      <c r="F63" s="93" t="s">
        <v>15</v>
      </c>
      <c r="G63" s="90"/>
      <c r="H63" s="90"/>
      <c r="I63" s="90"/>
      <c r="J63" s="90"/>
      <c r="K63" s="90"/>
      <c r="L63" s="90"/>
      <c r="M63" s="90"/>
      <c r="N63" s="90"/>
    </row>
    <row r="64" spans="1:18">
      <c r="A64" s="119" t="s">
        <v>59</v>
      </c>
      <c r="B64" s="119"/>
      <c r="C64" s="134"/>
      <c r="D64" s="135">
        <v>6.7299999999999999E-2</v>
      </c>
      <c r="E64" s="120"/>
      <c r="F64" s="93" t="s">
        <v>17</v>
      </c>
      <c r="G64" s="90"/>
      <c r="H64" s="90"/>
      <c r="I64" s="90"/>
      <c r="J64" s="90"/>
      <c r="K64" s="90"/>
      <c r="L64" s="90"/>
      <c r="M64" s="90"/>
      <c r="N64" s="90"/>
    </row>
    <row r="65" spans="1:14">
      <c r="A65" s="119" t="s">
        <v>60</v>
      </c>
      <c r="B65" s="119"/>
      <c r="C65" s="134"/>
      <c r="D65" s="135">
        <v>3.5200000000000002E-2</v>
      </c>
      <c r="E65" s="120"/>
      <c r="F65" s="93" t="s">
        <v>18</v>
      </c>
      <c r="G65" s="90"/>
      <c r="H65" s="90"/>
      <c r="I65" s="90"/>
      <c r="J65" s="90"/>
      <c r="K65" s="90"/>
      <c r="L65" s="90"/>
      <c r="M65" s="90"/>
      <c r="N65" s="90"/>
    </row>
    <row r="66" spans="1:14" ht="15.75" thickBot="1">
      <c r="A66" s="134" t="s">
        <v>61</v>
      </c>
      <c r="B66" s="119"/>
      <c r="C66" s="119"/>
      <c r="D66" s="116">
        <f>SUM(D64:D65)</f>
        <v>0.10250000000000001</v>
      </c>
      <c r="E66" s="120"/>
      <c r="F66" s="93" t="s">
        <v>19</v>
      </c>
      <c r="G66" s="90"/>
      <c r="H66" s="90"/>
      <c r="I66" s="90"/>
      <c r="J66" s="90"/>
      <c r="K66" s="90"/>
      <c r="L66" s="90"/>
      <c r="M66" s="90"/>
      <c r="N66" s="90"/>
    </row>
    <row r="67" spans="1:14" ht="15.75" thickTop="1">
      <c r="A67" s="119"/>
      <c r="B67" s="119"/>
      <c r="C67" s="119"/>
      <c r="D67" s="117"/>
      <c r="E67" s="120"/>
      <c r="F67" s="93" t="s">
        <v>20</v>
      </c>
      <c r="G67" s="90"/>
      <c r="H67" s="90"/>
      <c r="I67" s="90"/>
      <c r="J67" s="87"/>
      <c r="K67" s="90"/>
      <c r="L67" s="90"/>
      <c r="M67" s="90"/>
      <c r="N67" s="90"/>
    </row>
    <row r="68" spans="1:14" ht="15.75" thickBot="1">
      <c r="A68" s="134" t="s">
        <v>112</v>
      </c>
      <c r="B68" s="119"/>
      <c r="C68" s="121"/>
      <c r="D68" s="118">
        <v>5.5E-2</v>
      </c>
      <c r="E68" s="120"/>
      <c r="F68" s="93" t="s">
        <v>21</v>
      </c>
      <c r="G68" s="90"/>
      <c r="H68" s="90"/>
      <c r="I68" s="90"/>
      <c r="J68" s="136"/>
      <c r="K68" s="90"/>
      <c r="L68" s="90"/>
      <c r="M68" s="90"/>
      <c r="N68" s="90"/>
    </row>
    <row r="69" spans="1:14" ht="15.75" thickTop="1">
      <c r="A69" s="129"/>
      <c r="B69" s="143"/>
      <c r="C69" s="144"/>
      <c r="D69" s="145"/>
      <c r="E69" s="120"/>
      <c r="F69" s="93" t="s">
        <v>27</v>
      </c>
      <c r="G69" s="90"/>
      <c r="H69" s="90"/>
      <c r="I69" s="90"/>
      <c r="J69" s="136"/>
      <c r="K69" s="90"/>
      <c r="L69" s="90"/>
      <c r="M69" s="90"/>
      <c r="N69" s="90"/>
    </row>
    <row r="70" spans="1:14" ht="15.75" thickBot="1">
      <c r="A70" s="166"/>
      <c r="B70" s="166"/>
      <c r="C70" s="166"/>
      <c r="D70" s="166"/>
      <c r="E70" s="107"/>
      <c r="F70" s="137"/>
      <c r="G70" s="97"/>
      <c r="H70" s="97"/>
      <c r="I70" s="97"/>
      <c r="J70" s="138"/>
      <c r="K70" s="97"/>
      <c r="L70" s="97"/>
      <c r="M70" s="97"/>
      <c r="N70" s="97"/>
    </row>
    <row r="71" spans="1:14" ht="15.75" thickTop="1">
      <c r="A71" s="46"/>
      <c r="B71" s="46"/>
      <c r="C71" s="46"/>
      <c r="D71" s="46"/>
      <c r="E71" s="12"/>
      <c r="F71" s="21"/>
      <c r="G71" s="21"/>
      <c r="H71" s="21"/>
      <c r="I71" s="21"/>
      <c r="J71" s="21"/>
      <c r="K71" s="21"/>
      <c r="L71" s="21"/>
      <c r="M71" s="21"/>
      <c r="N71" s="21"/>
    </row>
    <row r="72" spans="1:14">
      <c r="A72" s="62" t="s">
        <v>81</v>
      </c>
      <c r="E72" s="43"/>
      <c r="G72" s="21"/>
      <c r="H72" s="21"/>
      <c r="I72" s="21"/>
      <c r="J72" s="21"/>
      <c r="K72" s="21"/>
      <c r="L72" s="21"/>
      <c r="M72" s="21"/>
      <c r="N72" s="2"/>
    </row>
    <row r="73" spans="1:14">
      <c r="E73" s="113"/>
      <c r="F73" s="21"/>
      <c r="G73" s="46"/>
      <c r="H73" s="46"/>
      <c r="I73" s="46"/>
    </row>
    <row r="74" spans="1:14">
      <c r="E74" s="46"/>
    </row>
  </sheetData>
  <mergeCells count="5">
    <mergeCell ref="L1:N1"/>
    <mergeCell ref="A3:A4"/>
    <mergeCell ref="B3:N3"/>
    <mergeCell ref="B35:N35"/>
    <mergeCell ref="F54:N54"/>
  </mergeCells>
  <pageMargins left="0.75" right="0.5" top="0.5" bottom="0.5" header="0.5" footer="0.5"/>
  <pageSetup scale="46" orientation="landscape" r:id="rId1"/>
  <headerFooter alignWithMargins="0">
    <oddFooter>&amp;L&amp;Z&amp;F&amp;RReport Run &amp;D</oddFooter>
  </headerFooter>
  <rowBreaks count="1" manualBreakCount="1">
    <brk id="5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Jan 2014</vt:lpstr>
      <vt:lpstr>Feb 2014</vt:lpstr>
      <vt:lpstr>Mar 2014</vt:lpstr>
      <vt:lpstr>Apr 2014</vt:lpstr>
      <vt:lpstr>May 2014</vt:lpstr>
      <vt:lpstr>June 2014</vt:lpstr>
      <vt:lpstr>July 2014</vt:lpstr>
      <vt:lpstr>Aug 2014</vt:lpstr>
      <vt:lpstr>Aug 2014 adj</vt:lpstr>
      <vt:lpstr>Sept 2014</vt:lpstr>
      <vt:lpstr>Sept 2014 Adj</vt:lpstr>
      <vt:lpstr>Oct 2014</vt:lpstr>
      <vt:lpstr>Nov 2014</vt:lpstr>
      <vt:lpstr>Dec 2014</vt:lpstr>
      <vt:lpstr>Dec 2014 BB</vt:lpstr>
      <vt:lpstr>'Apr 2014'!Print_Area</vt:lpstr>
      <vt:lpstr>'Aug 2014'!Print_Area</vt:lpstr>
      <vt:lpstr>'Aug 2014 adj'!Print_Area</vt:lpstr>
      <vt:lpstr>'Dec 2014'!Print_Area</vt:lpstr>
      <vt:lpstr>'Dec 2014 BB'!Print_Area</vt:lpstr>
      <vt:lpstr>'Feb 2014'!Print_Area</vt:lpstr>
      <vt:lpstr>'July 2014'!Print_Area</vt:lpstr>
      <vt:lpstr>'June 2014'!Print_Area</vt:lpstr>
      <vt:lpstr>'Mar 2014'!Print_Area</vt:lpstr>
      <vt:lpstr>'May 2014'!Print_Area</vt:lpstr>
      <vt:lpstr>'Nov 2014'!Print_Area</vt:lpstr>
      <vt:lpstr>'Oct 2014'!Print_Area</vt:lpstr>
      <vt:lpstr>'Sept 2014'!Print_Area</vt:lpstr>
      <vt:lpstr>'Sept 2014 Adj'!Print_Area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Renee Krebs</cp:lastModifiedBy>
  <cp:lastPrinted>2015-02-04T00:09:15Z</cp:lastPrinted>
  <dcterms:created xsi:type="dcterms:W3CDTF">2007-07-05T17:08:59Z</dcterms:created>
  <dcterms:modified xsi:type="dcterms:W3CDTF">2015-02-04T00:09:27Z</dcterms:modified>
</cp:coreProperties>
</file>