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BUDGET\"/>
    </mc:Choice>
  </mc:AlternateContent>
  <bookViews>
    <workbookView xWindow="480" yWindow="75" windowWidth="18195" windowHeight="11820" firstSheet="4" activeTab="11"/>
  </bookViews>
  <sheets>
    <sheet name="85000-000" sheetId="1" r:id="rId1"/>
    <sheet name="85001-000" sheetId="12" r:id="rId2"/>
    <sheet name="85002-000" sheetId="13" r:id="rId3"/>
    <sheet name="85010-000" sheetId="2" r:id="rId4"/>
    <sheet name="85012-000" sheetId="3" r:id="rId5"/>
    <sheet name="85013-000" sheetId="4" r:id="rId6"/>
    <sheet name="85020-000" sheetId="5" r:id="rId7"/>
    <sheet name="85030-000" sheetId="6" r:id="rId8"/>
    <sheet name="85031-000" sheetId="7" r:id="rId9"/>
    <sheet name="85032-000" sheetId="8" r:id="rId10"/>
    <sheet name="85040-000" sheetId="14" r:id="rId11"/>
    <sheet name="85050-000" sheetId="10" r:id="rId12"/>
    <sheet name="85060-000" sheetId="11" r:id="rId13"/>
    <sheet name="85070-000" sheetId="16" r:id="rId14"/>
    <sheet name="85090-000" sheetId="17" r:id="rId15"/>
    <sheet name="85200-000" sheetId="15" r:id="rId16"/>
  </sheets>
  <calcPr calcId="152511"/>
</workbook>
</file>

<file path=xl/calcChain.xml><?xml version="1.0" encoding="utf-8"?>
<calcChain xmlns="http://schemas.openxmlformats.org/spreadsheetml/2006/main">
  <c r="A12" i="10" l="1"/>
  <c r="A7" i="17" l="1"/>
  <c r="A6" i="17"/>
  <c r="A8" i="17" s="1"/>
  <c r="A5" i="17"/>
  <c r="A17" i="1" l="1"/>
  <c r="A7" i="1" l="1"/>
  <c r="A6" i="5" l="1"/>
  <c r="A12" i="6"/>
  <c r="G12" i="6"/>
  <c r="A14" i="5"/>
  <c r="A13" i="3"/>
  <c r="A6" i="3"/>
  <c r="A17" i="2"/>
  <c r="A13" i="2"/>
  <c r="A7" i="2"/>
  <c r="A6" i="2"/>
  <c r="A5" i="2"/>
  <c r="A14" i="15" l="1"/>
  <c r="E12" i="15"/>
  <c r="A12" i="15" s="1"/>
  <c r="E5" i="15"/>
  <c r="A5" i="15" s="1"/>
  <c r="A6" i="15" s="1"/>
  <c r="G10" i="14"/>
  <c r="A10" i="14"/>
  <c r="A6" i="14"/>
  <c r="I18" i="10"/>
  <c r="A18" i="10" s="1"/>
  <c r="A20" i="10" s="1"/>
  <c r="A14" i="4"/>
  <c r="A12" i="4"/>
  <c r="A8" i="15" l="1"/>
  <c r="I5" i="10" l="1"/>
  <c r="A5" i="10" s="1"/>
  <c r="A6" i="10" s="1"/>
  <c r="A5" i="6" l="1"/>
  <c r="A6" i="6" s="1"/>
  <c r="A5" i="4"/>
  <c r="A6" i="4" s="1"/>
  <c r="A16" i="3"/>
  <c r="A7" i="3"/>
  <c r="A15" i="1"/>
</calcChain>
</file>

<file path=xl/sharedStrings.xml><?xml version="1.0" encoding="utf-8"?>
<sst xmlns="http://schemas.openxmlformats.org/spreadsheetml/2006/main" count="114" uniqueCount="70">
  <si>
    <t>Rental Property - General</t>
  </si>
  <si>
    <t>as of 8/31/12</t>
  </si>
  <si>
    <t>misc</t>
  </si>
  <si>
    <t>2012 taxes</t>
  </si>
  <si>
    <t>Rental Property - Landscaping and Snow Removal</t>
  </si>
  <si>
    <t>DJF - snow removal</t>
  </si>
  <si>
    <t>Rental Property - Contract Cleaning</t>
  </si>
  <si>
    <t>Rental Property - Pest Control</t>
  </si>
  <si>
    <t>Batzner - $35.00 x 4 months</t>
  </si>
  <si>
    <t>Rental Property - Security/Fire Alarm</t>
  </si>
  <si>
    <t>Rental Property - Utilities</t>
  </si>
  <si>
    <t>WE Energies - $1,000.00 x 4 months</t>
  </si>
  <si>
    <t>Rental Property - General Maintenance and Repairs</t>
  </si>
  <si>
    <t>Misc</t>
  </si>
  <si>
    <t>Rental Property - HVAC Maintenance &amp; Repairs</t>
  </si>
  <si>
    <t>Rental Property - Technology</t>
  </si>
  <si>
    <t>TW Telecom charges to be billed to WILL - $80.50 x 4 months =</t>
  </si>
  <si>
    <t>Potential addition to staff - 3 Cisco phones @ $500.00</t>
  </si>
  <si>
    <t>Potential addition to staff - install/configure phones (est.)</t>
  </si>
  <si>
    <t>Potential addtion to staff - additional wire jacks for computers (est.)</t>
  </si>
  <si>
    <t>Potential addtion to staff - misc</t>
  </si>
  <si>
    <t>Rental Property - Office Equipment and Furniture</t>
  </si>
  <si>
    <t>Brite-View - fall window cleaning</t>
  </si>
  <si>
    <t>Brite-View - spring window cleaning</t>
  </si>
  <si>
    <t>Cintas - annual fire extinguisher inspection</t>
  </si>
  <si>
    <t>City of Milwaukee - annual inspection</t>
  </si>
  <si>
    <t>Fire Detection Group - annual inspection</t>
  </si>
  <si>
    <t>as of 8/31/13</t>
  </si>
  <si>
    <t>projected 2013</t>
  </si>
  <si>
    <t>2014 budget</t>
  </si>
  <si>
    <t>2013 projected</t>
  </si>
  <si>
    <t>Batzner - $35.00 x 12 months</t>
  </si>
  <si>
    <t>TW Telecom charges to be billed to WILL - $80.50 x 12 months =</t>
  </si>
  <si>
    <t>Rental Property - Supplies</t>
  </si>
  <si>
    <t>Rental Property - Bathroom Supplies</t>
  </si>
  <si>
    <t>Rental Property - Insurance</t>
  </si>
  <si>
    <t>5% rate increase - $13,455.00 x 5% =</t>
  </si>
  <si>
    <t>Rental Property - Income</t>
  </si>
  <si>
    <t>Rent $2,149.00 x 4 =</t>
  </si>
  <si>
    <t>Rent $2149.00 x 12 =</t>
  </si>
  <si>
    <t>DJF - maintenance (3 months x 136.50)</t>
  </si>
  <si>
    <t>DJF - maintenance ( 8 months x 136.50)</t>
  </si>
  <si>
    <t>DJF - landscaping (courtyard)</t>
  </si>
  <si>
    <t>DJF - snow removal (Jan-April)</t>
  </si>
  <si>
    <t>DJF - snow removal (Nov-Dec)</t>
  </si>
  <si>
    <t>Jani-King - 4 months x 245.00</t>
  </si>
  <si>
    <t>Brite-View - fall window cleaning (reception area only)</t>
  </si>
  <si>
    <t>Jani-King - 12 months x 245.00</t>
  </si>
  <si>
    <t>Toepfer quote re security gate is pending</t>
  </si>
  <si>
    <t>3% rate increase - $10,650.00 x 3% =</t>
  </si>
  <si>
    <t>Office space?</t>
  </si>
  <si>
    <t>Pull up more old carpeting?</t>
  </si>
  <si>
    <t>Sand more flooring?</t>
  </si>
  <si>
    <t>Old equipment</t>
  </si>
  <si>
    <t>2013 taxes</t>
  </si>
  <si>
    <t>Lease 3/30/12 - 2/28/13; auto renews annually w/60 day notice to term</t>
  </si>
  <si>
    <t>Monthly</t>
  </si>
  <si>
    <t>rent</t>
  </si>
  <si>
    <t>First amendment to lease dated 5/15/13 - May 2013 rent</t>
  </si>
  <si>
    <t>First amendment to lease dated 5/15/13 - new rent amount</t>
  </si>
  <si>
    <t>Rental Property - Legal</t>
  </si>
  <si>
    <t>Lease amendment?</t>
  </si>
  <si>
    <t>Tax exemption request for 2015</t>
  </si>
  <si>
    <t>Rental Property - Reimbursable Expenses</t>
  </si>
  <si>
    <t>ITU - 4 x 11.91</t>
  </si>
  <si>
    <t>TW Telecom - 4 x 74.25</t>
  </si>
  <si>
    <t>TDS Metrocom - 4 x 22.76</t>
  </si>
  <si>
    <t>All expenses to be billed and paid by 12/27/13</t>
  </si>
  <si>
    <t>All expenses to be billed and paid by 12/29/14</t>
  </si>
  <si>
    <t>Reclass WILL phone charges from 76024-000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</si>
</sst>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43" fontId="0" fillId="0" borderId="2" xfId="0" applyNumberForma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0" fillId="0" borderId="3" xfId="1" applyFont="1" applyBorder="1"/>
    <xf numFmtId="0" fontId="0" fillId="0" borderId="0" xfId="0" applyBorder="1"/>
    <xf numFmtId="43" fontId="0" fillId="0" borderId="2" xfId="1" applyFont="1" applyBorder="1"/>
    <xf numFmtId="43" fontId="0" fillId="0" borderId="0" xfId="1" applyFont="1" applyBorder="1"/>
    <xf numFmtId="0" fontId="0" fillId="0" borderId="0" xfId="0" applyFont="1" applyAlignment="1">
      <alignment horizontal="left"/>
    </xf>
    <xf numFmtId="2" fontId="0" fillId="0" borderId="0" xfId="0" applyNumberFormat="1"/>
    <xf numFmtId="43" fontId="0" fillId="0" borderId="0" xfId="1" applyFont="1" applyAlignment="1">
      <alignment horizontal="right"/>
    </xf>
    <xf numFmtId="43" fontId="0" fillId="0" borderId="3" xfId="1" applyFont="1" applyBorder="1" applyAlignment="1">
      <alignment horizontal="right"/>
    </xf>
    <xf numFmtId="0" fontId="0" fillId="0" borderId="0" xfId="0" applyFont="1"/>
    <xf numFmtId="43" fontId="0" fillId="0" borderId="2" xfId="1" applyFont="1" applyBorder="1" applyAlignment="1">
      <alignment horizontal="left"/>
    </xf>
    <xf numFmtId="43" fontId="0" fillId="0" borderId="0" xfId="1" applyFont="1" applyFill="1" applyBorder="1"/>
    <xf numFmtId="43" fontId="0" fillId="0" borderId="3" xfId="1" applyFont="1" applyBorder="1" applyAlignment="1">
      <alignment horizontal="left"/>
    </xf>
    <xf numFmtId="14" fontId="0" fillId="0" borderId="0" xfId="0" applyNumberFormat="1"/>
    <xf numFmtId="43" fontId="0" fillId="0" borderId="0" xfId="0" applyNumberFormat="1" applyFont="1" applyAlignment="1">
      <alignment horizontal="left"/>
    </xf>
    <xf numFmtId="43" fontId="0" fillId="0" borderId="2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3" fontId="0" fillId="0" borderId="3" xfId="0" applyNumberFormat="1" applyFont="1" applyBorder="1" applyAlignment="1">
      <alignment horizontal="left"/>
    </xf>
    <xf numFmtId="0" fontId="3" fillId="0" borderId="0" xfId="0" applyFont="1"/>
    <xf numFmtId="0" fontId="0" fillId="0" borderId="0" xfId="0" applyFont="1" applyBorder="1" applyAlignment="1">
      <alignment horizontal="left"/>
    </xf>
    <xf numFmtId="43" fontId="0" fillId="0" borderId="3" xfId="0" applyNumberFormat="1" applyBorder="1" applyAlignment="1">
      <alignment horizontal="right"/>
    </xf>
    <xf numFmtId="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Layout" zoomScaleNormal="100" workbookViewId="0">
      <selection activeCell="A21" sqref="A21"/>
    </sheetView>
  </sheetViews>
  <sheetFormatPr defaultRowHeight="15" x14ac:dyDescent="0.25"/>
  <cols>
    <col min="1" max="1" width="11.5703125" customWidth="1"/>
    <col min="2" max="2" width="4" customWidth="1"/>
    <col min="3" max="3" width="12.5703125" customWidth="1"/>
  </cols>
  <sheetData>
    <row r="1" spans="1:10" x14ac:dyDescent="0.25">
      <c r="A1" t="s">
        <v>0</v>
      </c>
    </row>
    <row r="3" spans="1:10" ht="18.75" x14ac:dyDescent="0.3">
      <c r="A3" s="6">
        <v>2013</v>
      </c>
    </row>
    <row r="4" spans="1:10" x14ac:dyDescent="0.25">
      <c r="A4" s="1">
        <v>363.72</v>
      </c>
      <c r="C4" t="s">
        <v>27</v>
      </c>
    </row>
    <row r="5" spans="1:10" x14ac:dyDescent="0.25">
      <c r="A5" s="1">
        <v>22290.39</v>
      </c>
      <c r="C5" t="s">
        <v>3</v>
      </c>
    </row>
    <row r="6" spans="1:10" x14ac:dyDescent="0.25">
      <c r="A6" s="1">
        <v>0</v>
      </c>
      <c r="C6" t="s">
        <v>2</v>
      </c>
    </row>
    <row r="7" spans="1:10" ht="15.75" thickBot="1" x14ac:dyDescent="0.3">
      <c r="A7" s="4">
        <f>SUM(A4:A6)</f>
        <v>22654.11</v>
      </c>
    </row>
    <row r="8" spans="1:10" ht="15.75" thickTop="1" x14ac:dyDescent="0.25">
      <c r="J8" s="8"/>
    </row>
    <row r="9" spans="1:10" ht="15.75" thickBot="1" x14ac:dyDescent="0.3">
      <c r="A9" s="7">
        <v>22700</v>
      </c>
      <c r="C9" t="s">
        <v>28</v>
      </c>
    </row>
    <row r="10" spans="1:10" ht="15.75" thickTop="1" x14ac:dyDescent="0.25"/>
    <row r="12" spans="1:10" ht="18.75" x14ac:dyDescent="0.3">
      <c r="A12" s="6">
        <v>2014</v>
      </c>
    </row>
    <row r="13" spans="1:10" x14ac:dyDescent="0.25">
      <c r="A13" s="1">
        <v>500</v>
      </c>
      <c r="C13" t="s">
        <v>2</v>
      </c>
    </row>
    <row r="14" spans="1:10" x14ac:dyDescent="0.25">
      <c r="A14" s="1">
        <v>25000</v>
      </c>
      <c r="C14" t="s">
        <v>54</v>
      </c>
    </row>
    <row r="15" spans="1:10" ht="15.75" thickBot="1" x14ac:dyDescent="0.3">
      <c r="A15" s="9">
        <f>SUM(A13:A14)</f>
        <v>25500</v>
      </c>
    </row>
    <row r="16" spans="1:10" ht="15.75" thickTop="1" x14ac:dyDescent="0.25"/>
    <row r="17" spans="1:3" ht="15.75" thickBot="1" x14ac:dyDescent="0.3">
      <c r="A17" s="7">
        <f>A15</f>
        <v>25500</v>
      </c>
      <c r="C17" t="s">
        <v>29</v>
      </c>
    </row>
    <row r="18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  <ignoredErrors>
    <ignoredError sqref="A15 A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zoomScaleNormal="100" workbookViewId="0"/>
  </sheetViews>
  <sheetFormatPr defaultRowHeight="15" x14ac:dyDescent="0.25"/>
  <cols>
    <col min="1" max="1" width="11.140625" customWidth="1"/>
    <col min="2" max="2" width="4.28515625" customWidth="1"/>
  </cols>
  <sheetData>
    <row r="1" spans="1:3" x14ac:dyDescent="0.25">
      <c r="A1" t="s">
        <v>33</v>
      </c>
    </row>
    <row r="3" spans="1:3" ht="18.75" x14ac:dyDescent="0.3">
      <c r="A3" s="5">
        <v>2013</v>
      </c>
    </row>
    <row r="4" spans="1:3" ht="15.75" thickBot="1" x14ac:dyDescent="0.3">
      <c r="A4" s="7">
        <v>11.47</v>
      </c>
      <c r="C4" t="s">
        <v>27</v>
      </c>
    </row>
    <row r="5" spans="1:3" ht="15.75" thickTop="1" x14ac:dyDescent="0.25">
      <c r="A5" s="10"/>
    </row>
    <row r="6" spans="1:3" ht="15.75" thickBot="1" x14ac:dyDescent="0.3">
      <c r="A6" s="7">
        <v>50</v>
      </c>
      <c r="C6" t="s">
        <v>30</v>
      </c>
    </row>
    <row r="7" spans="1:3" ht="15.75" thickTop="1" x14ac:dyDescent="0.25"/>
    <row r="9" spans="1:3" ht="18.75" x14ac:dyDescent="0.3">
      <c r="A9" s="5">
        <v>2014</v>
      </c>
    </row>
    <row r="10" spans="1:3" ht="15.75" thickBot="1" x14ac:dyDescent="0.3">
      <c r="A10" s="7">
        <v>100</v>
      </c>
      <c r="C10" t="s">
        <v>29</v>
      </c>
    </row>
    <row r="11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zoomScaleNormal="100" workbookViewId="0">
      <selection activeCell="I22" sqref="I22"/>
    </sheetView>
  </sheetViews>
  <sheetFormatPr defaultRowHeight="15" x14ac:dyDescent="0.25"/>
  <cols>
    <col min="1" max="1" width="11.140625" customWidth="1"/>
    <col min="2" max="2" width="4.28515625" customWidth="1"/>
  </cols>
  <sheetData>
    <row r="1" spans="1:3" x14ac:dyDescent="0.25">
      <c r="A1" t="s">
        <v>34</v>
      </c>
    </row>
    <row r="3" spans="1:3" ht="18.75" x14ac:dyDescent="0.3">
      <c r="A3" s="5">
        <v>2013</v>
      </c>
    </row>
    <row r="4" spans="1:3" ht="15.75" thickBot="1" x14ac:dyDescent="0.3">
      <c r="A4" s="7">
        <v>135.97</v>
      </c>
      <c r="C4" t="s">
        <v>27</v>
      </c>
    </row>
    <row r="5" spans="1:3" ht="15.75" thickTop="1" x14ac:dyDescent="0.25">
      <c r="A5" s="1"/>
    </row>
    <row r="6" spans="1:3" ht="15.75" thickBot="1" x14ac:dyDescent="0.3">
      <c r="A6" s="7">
        <v>300</v>
      </c>
      <c r="C6" t="s">
        <v>30</v>
      </c>
    </row>
    <row r="7" spans="1:3" ht="15.75" thickTop="1" x14ac:dyDescent="0.25"/>
    <row r="9" spans="1:3" ht="18.75" x14ac:dyDescent="0.3">
      <c r="A9" s="5">
        <v>2014</v>
      </c>
    </row>
    <row r="10" spans="1:3" ht="15.75" thickBot="1" x14ac:dyDescent="0.3">
      <c r="A10" s="7">
        <v>350</v>
      </c>
      <c r="C10" t="s">
        <v>29</v>
      </c>
    </row>
    <row r="11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Layout" zoomScaleNormal="100" workbookViewId="0">
      <selection activeCell="G30" sqref="G30"/>
    </sheetView>
  </sheetViews>
  <sheetFormatPr defaultRowHeight="15" x14ac:dyDescent="0.25"/>
  <cols>
    <col min="1" max="1" width="10.5703125" bestFit="1" customWidth="1"/>
    <col min="2" max="2" width="2.7109375" customWidth="1"/>
  </cols>
  <sheetData>
    <row r="1" spans="1:3" x14ac:dyDescent="0.25">
      <c r="A1" t="s">
        <v>4</v>
      </c>
    </row>
    <row r="3" spans="1:3" ht="18.75" x14ac:dyDescent="0.3">
      <c r="A3" s="5">
        <v>2013</v>
      </c>
    </row>
    <row r="4" spans="1:3" x14ac:dyDescent="0.25">
      <c r="A4" s="1">
        <v>3357.4</v>
      </c>
      <c r="C4" t="s">
        <v>1</v>
      </c>
    </row>
    <row r="5" spans="1:3" x14ac:dyDescent="0.25">
      <c r="A5" s="1">
        <f>3*136.5</f>
        <v>409.5</v>
      </c>
      <c r="C5" t="s">
        <v>40</v>
      </c>
    </row>
    <row r="6" spans="1:3" x14ac:dyDescent="0.25">
      <c r="A6" s="1">
        <f>5120-3766.9</f>
        <v>1353.1</v>
      </c>
      <c r="C6" t="s">
        <v>5</v>
      </c>
    </row>
    <row r="7" spans="1:3" ht="15.75" thickBot="1" x14ac:dyDescent="0.3">
      <c r="A7" s="9">
        <f>SUM(A4:A6)</f>
        <v>5120</v>
      </c>
    </row>
    <row r="8" spans="1:3" ht="15.75" thickTop="1" x14ac:dyDescent="0.25"/>
    <row r="9" spans="1:3" ht="15.75" thickBot="1" x14ac:dyDescent="0.3">
      <c r="A9" s="7">
        <v>5120</v>
      </c>
      <c r="C9" t="s">
        <v>30</v>
      </c>
    </row>
    <row r="10" spans="1:3" ht="15.75" thickTop="1" x14ac:dyDescent="0.25"/>
    <row r="12" spans="1:3" ht="18.75" x14ac:dyDescent="0.3">
      <c r="A12" s="5">
        <v>2014</v>
      </c>
    </row>
    <row r="13" spans="1:3" x14ac:dyDescent="0.25">
      <c r="A13" s="1">
        <f>8*136.5</f>
        <v>1092</v>
      </c>
      <c r="C13" t="s">
        <v>41</v>
      </c>
    </row>
    <row r="14" spans="1:3" x14ac:dyDescent="0.25">
      <c r="A14" s="1">
        <v>2474.9</v>
      </c>
      <c r="C14" t="s">
        <v>43</v>
      </c>
    </row>
    <row r="15" spans="1:3" x14ac:dyDescent="0.25">
      <c r="A15" s="1">
        <v>600</v>
      </c>
      <c r="C15" t="s">
        <v>44</v>
      </c>
    </row>
    <row r="16" spans="1:3" x14ac:dyDescent="0.25">
      <c r="A16" s="1">
        <v>3000</v>
      </c>
      <c r="C16" t="s">
        <v>42</v>
      </c>
    </row>
    <row r="17" spans="1:3" ht="15.75" thickBot="1" x14ac:dyDescent="0.3">
      <c r="A17" s="9">
        <f>SUM(A13:A16)</f>
        <v>7166.9</v>
      </c>
    </row>
    <row r="18" spans="1:3" ht="15.75" thickTop="1" x14ac:dyDescent="0.25"/>
    <row r="19" spans="1:3" ht="15.75" thickBot="1" x14ac:dyDescent="0.3">
      <c r="A19" s="7">
        <v>7200</v>
      </c>
      <c r="C19" t="s">
        <v>29</v>
      </c>
    </row>
    <row r="20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Layout" zoomScaleNormal="100" workbookViewId="0">
      <selection activeCell="E11" sqref="E11"/>
    </sheetView>
  </sheetViews>
  <sheetFormatPr defaultRowHeight="15" x14ac:dyDescent="0.25"/>
  <cols>
    <col min="1" max="1" width="11.5703125" customWidth="1"/>
    <col min="2" max="2" width="3.7109375" customWidth="1"/>
  </cols>
  <sheetData>
    <row r="1" spans="1:3" x14ac:dyDescent="0.25">
      <c r="A1" t="s">
        <v>6</v>
      </c>
    </row>
    <row r="3" spans="1:3" ht="18.75" x14ac:dyDescent="0.3">
      <c r="A3" s="5">
        <v>2013</v>
      </c>
    </row>
    <row r="4" spans="1:3" x14ac:dyDescent="0.25">
      <c r="A4" s="1">
        <v>1960</v>
      </c>
      <c r="C4" t="s">
        <v>27</v>
      </c>
    </row>
    <row r="5" spans="1:3" x14ac:dyDescent="0.25">
      <c r="A5" s="1"/>
      <c r="C5" t="s">
        <v>46</v>
      </c>
    </row>
    <row r="6" spans="1:3" x14ac:dyDescent="0.25">
      <c r="A6" s="1">
        <f>4*245</f>
        <v>980</v>
      </c>
      <c r="C6" t="s">
        <v>45</v>
      </c>
    </row>
    <row r="7" spans="1:3" ht="15.75" thickBot="1" x14ac:dyDescent="0.3">
      <c r="A7" s="9">
        <f>SUM(A4:A6)</f>
        <v>2940</v>
      </c>
    </row>
    <row r="8" spans="1:3" ht="15.75" thickTop="1" x14ac:dyDescent="0.25"/>
    <row r="9" spans="1:3" ht="15.75" thickBot="1" x14ac:dyDescent="0.3">
      <c r="A9" s="7">
        <v>3100</v>
      </c>
      <c r="C9" t="s">
        <v>30</v>
      </c>
    </row>
    <row r="10" spans="1:3" ht="15.75" thickTop="1" x14ac:dyDescent="0.25"/>
    <row r="12" spans="1:3" ht="18.75" x14ac:dyDescent="0.3">
      <c r="A12" s="5">
        <v>2014</v>
      </c>
    </row>
    <row r="13" spans="1:3" x14ac:dyDescent="0.25">
      <c r="A13" s="1">
        <f>12*245</f>
        <v>2940</v>
      </c>
      <c r="C13" t="s">
        <v>47</v>
      </c>
    </row>
    <row r="14" spans="1:3" x14ac:dyDescent="0.25">
      <c r="A14" s="1">
        <v>0</v>
      </c>
      <c r="C14" t="s">
        <v>23</v>
      </c>
    </row>
    <row r="15" spans="1:3" x14ac:dyDescent="0.25">
      <c r="A15" s="1">
        <v>650</v>
      </c>
      <c r="C15" t="s">
        <v>22</v>
      </c>
    </row>
    <row r="16" spans="1:3" ht="15.75" thickBot="1" x14ac:dyDescent="0.3">
      <c r="A16" s="9">
        <f>SUM(A13:A15)</f>
        <v>3590</v>
      </c>
    </row>
    <row r="17" spans="1:3" ht="15.75" thickTop="1" x14ac:dyDescent="0.25"/>
    <row r="18" spans="1:3" ht="15.75" thickBot="1" x14ac:dyDescent="0.3">
      <c r="A18" s="7">
        <v>4000</v>
      </c>
      <c r="C18" t="s">
        <v>29</v>
      </c>
    </row>
    <row r="19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Layout" zoomScaleNormal="100" workbookViewId="0"/>
  </sheetViews>
  <sheetFormatPr defaultRowHeight="15" x14ac:dyDescent="0.25"/>
  <cols>
    <col min="1" max="1" width="11.140625" customWidth="1"/>
    <col min="2" max="2" width="4.28515625" customWidth="1"/>
  </cols>
  <sheetData>
    <row r="1" spans="1:3" x14ac:dyDescent="0.25">
      <c r="A1" t="s">
        <v>7</v>
      </c>
    </row>
    <row r="3" spans="1:3" ht="18.75" x14ac:dyDescent="0.3">
      <c r="A3" s="5">
        <v>2013</v>
      </c>
    </row>
    <row r="4" spans="1:3" x14ac:dyDescent="0.25">
      <c r="A4" s="1">
        <v>247</v>
      </c>
      <c r="C4" t="s">
        <v>27</v>
      </c>
    </row>
    <row r="5" spans="1:3" x14ac:dyDescent="0.25">
      <c r="A5" s="1">
        <f>35*4</f>
        <v>140</v>
      </c>
      <c r="C5" t="s">
        <v>8</v>
      </c>
    </row>
    <row r="6" spans="1:3" ht="15.75" thickBot="1" x14ac:dyDescent="0.3">
      <c r="A6" s="9">
        <f>SUM(A4:A5)</f>
        <v>387</v>
      </c>
    </row>
    <row r="7" spans="1:3" ht="15.75" thickTop="1" x14ac:dyDescent="0.25"/>
    <row r="8" spans="1:3" ht="15.75" thickBot="1" x14ac:dyDescent="0.3">
      <c r="A8" s="7">
        <v>400</v>
      </c>
      <c r="C8" t="s">
        <v>30</v>
      </c>
    </row>
    <row r="9" spans="1:3" ht="15.75" thickTop="1" x14ac:dyDescent="0.25"/>
    <row r="11" spans="1:3" ht="18.75" x14ac:dyDescent="0.3">
      <c r="A11" s="5">
        <v>2014</v>
      </c>
    </row>
    <row r="12" spans="1:3" ht="15.75" thickBot="1" x14ac:dyDescent="0.3">
      <c r="A12" s="18">
        <f>35*12</f>
        <v>420</v>
      </c>
      <c r="C12" t="s">
        <v>31</v>
      </c>
    </row>
    <row r="13" spans="1:3" ht="19.5" thickTop="1" x14ac:dyDescent="0.3">
      <c r="A13" s="5"/>
    </row>
    <row r="14" spans="1:3" ht="15.75" thickBot="1" x14ac:dyDescent="0.3">
      <c r="A14" s="7">
        <f>A12</f>
        <v>420</v>
      </c>
      <c r="C14" t="s">
        <v>29</v>
      </c>
    </row>
    <row r="15" spans="1:3" ht="15.75" thickTop="1" x14ac:dyDescent="0.25"/>
  </sheetData>
  <pageMargins left="0.7" right="0.7" top="0.75" bottom="0.75" header="0.3" footer="0.3"/>
  <pageSetup orientation="portrait" r:id="rId1"/>
  <headerFooter>
    <oddHeader>&amp;R9/4/13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B6" sqref="B6"/>
    </sheetView>
  </sheetViews>
  <sheetFormatPr defaultRowHeight="15" x14ac:dyDescent="0.25"/>
  <cols>
    <col min="1" max="1" width="10.7109375" customWidth="1"/>
    <col min="2" max="2" width="2.85546875" customWidth="1"/>
  </cols>
  <sheetData>
    <row r="1" spans="1:8" x14ac:dyDescent="0.25">
      <c r="A1" t="s">
        <v>9</v>
      </c>
    </row>
    <row r="3" spans="1:8" ht="18.75" x14ac:dyDescent="0.3">
      <c r="A3" s="5">
        <v>2013</v>
      </c>
    </row>
    <row r="4" spans="1:8" s="15" customFormat="1" ht="15.75" thickBot="1" x14ac:dyDescent="0.3">
      <c r="A4" s="14">
        <v>817.5</v>
      </c>
      <c r="C4" s="15" t="s">
        <v>27</v>
      </c>
    </row>
    <row r="5" spans="1:8" s="15" customFormat="1" ht="15.75" thickTop="1" x14ac:dyDescent="0.25">
      <c r="A5" s="11"/>
    </row>
    <row r="6" spans="1:8" ht="15.75" thickBot="1" x14ac:dyDescent="0.3">
      <c r="A6" s="7">
        <f>A4</f>
        <v>817.5</v>
      </c>
      <c r="C6" t="s">
        <v>30</v>
      </c>
    </row>
    <row r="7" spans="1:8" ht="15.75" thickTop="1" x14ac:dyDescent="0.25"/>
    <row r="9" spans="1:8" ht="18.75" x14ac:dyDescent="0.3">
      <c r="A9" s="5">
        <v>2014</v>
      </c>
    </row>
    <row r="10" spans="1:8" s="15" customFormat="1" x14ac:dyDescent="0.25">
      <c r="A10" s="13">
        <v>200</v>
      </c>
      <c r="C10" s="15" t="s">
        <v>24</v>
      </c>
      <c r="H10" s="24"/>
    </row>
    <row r="11" spans="1:8" s="15" customFormat="1" x14ac:dyDescent="0.25">
      <c r="A11" s="13">
        <v>200</v>
      </c>
      <c r="C11" s="15" t="s">
        <v>26</v>
      </c>
    </row>
    <row r="12" spans="1:8" s="15" customFormat="1" x14ac:dyDescent="0.25">
      <c r="A12" s="13">
        <v>200</v>
      </c>
      <c r="C12" s="15" t="s">
        <v>25</v>
      </c>
    </row>
    <row r="13" spans="1:8" s="15" customFormat="1" x14ac:dyDescent="0.25">
      <c r="A13" s="13">
        <v>5000</v>
      </c>
      <c r="C13" s="15" t="s">
        <v>48</v>
      </c>
    </row>
    <row r="14" spans="1:8" s="15" customFormat="1" ht="15.75" thickBot="1" x14ac:dyDescent="0.3">
      <c r="A14" s="16">
        <f>SUM(A10:A13)</f>
        <v>5600</v>
      </c>
    </row>
    <row r="15" spans="1:8" s="15" customFormat="1" ht="15.75" thickTop="1" x14ac:dyDescent="0.25">
      <c r="A15" s="11"/>
    </row>
    <row r="16" spans="1:8" ht="15.75" thickBot="1" x14ac:dyDescent="0.3">
      <c r="A16" s="7">
        <v>5600</v>
      </c>
      <c r="C16" t="s">
        <v>29</v>
      </c>
    </row>
    <row r="17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Layout" zoomScaleNormal="100" workbookViewId="0">
      <selection activeCell="F21" sqref="F21"/>
    </sheetView>
  </sheetViews>
  <sheetFormatPr defaultRowHeight="15" x14ac:dyDescent="0.25"/>
  <cols>
    <col min="1" max="1" width="10.85546875" customWidth="1"/>
    <col min="2" max="2" width="2.7109375" customWidth="1"/>
  </cols>
  <sheetData>
    <row r="1" spans="1:7" x14ac:dyDescent="0.25">
      <c r="A1" t="s">
        <v>10</v>
      </c>
    </row>
    <row r="3" spans="1:7" ht="18.75" x14ac:dyDescent="0.3">
      <c r="A3" s="5">
        <v>2013</v>
      </c>
    </row>
    <row r="4" spans="1:7" x14ac:dyDescent="0.25">
      <c r="A4" s="1">
        <v>6609.41</v>
      </c>
      <c r="C4" t="s">
        <v>27</v>
      </c>
    </row>
    <row r="5" spans="1:7" x14ac:dyDescent="0.25">
      <c r="A5" s="1">
        <f>1000*4</f>
        <v>4000</v>
      </c>
      <c r="C5" t="s">
        <v>11</v>
      </c>
    </row>
    <row r="6" spans="1:7" ht="15.75" thickBot="1" x14ac:dyDescent="0.3">
      <c r="A6" s="9">
        <f>SUM(A4:A5)</f>
        <v>10609.41</v>
      </c>
    </row>
    <row r="7" spans="1:7" ht="15.75" thickTop="1" x14ac:dyDescent="0.25"/>
    <row r="8" spans="1:7" ht="15.75" thickBot="1" x14ac:dyDescent="0.3">
      <c r="A8" s="7">
        <v>10650</v>
      </c>
      <c r="C8" t="s">
        <v>30</v>
      </c>
    </row>
    <row r="9" spans="1:7" ht="15.75" thickTop="1" x14ac:dyDescent="0.25"/>
    <row r="11" spans="1:7" ht="18.75" x14ac:dyDescent="0.3">
      <c r="A11" s="5">
        <v>2014</v>
      </c>
    </row>
    <row r="12" spans="1:7" ht="15.75" thickBot="1" x14ac:dyDescent="0.3">
      <c r="A12" s="14">
        <f>A8+G12</f>
        <v>10969.5</v>
      </c>
      <c r="C12" t="s">
        <v>49</v>
      </c>
      <c r="G12" s="12">
        <f>10650*3%</f>
        <v>319.5</v>
      </c>
    </row>
    <row r="13" spans="1:7" ht="19.5" thickTop="1" x14ac:dyDescent="0.3">
      <c r="A13" s="5"/>
    </row>
    <row r="14" spans="1:7" ht="15.75" thickBot="1" x14ac:dyDescent="0.3">
      <c r="A14" s="7">
        <v>11000</v>
      </c>
      <c r="C14" t="s">
        <v>29</v>
      </c>
    </row>
    <row r="15" spans="1:7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Layout" zoomScaleNormal="100" workbookViewId="0">
      <selection activeCell="G9" sqref="G9"/>
    </sheetView>
  </sheetViews>
  <sheetFormatPr defaultRowHeight="15" x14ac:dyDescent="0.25"/>
  <cols>
    <col min="1" max="1" width="10.5703125" bestFit="1" customWidth="1"/>
    <col min="2" max="2" width="2.85546875" customWidth="1"/>
  </cols>
  <sheetData>
    <row r="1" spans="1:7" x14ac:dyDescent="0.25">
      <c r="A1" t="s">
        <v>12</v>
      </c>
    </row>
    <row r="3" spans="1:7" ht="18.75" x14ac:dyDescent="0.3">
      <c r="A3" s="22">
        <v>2013</v>
      </c>
    </row>
    <row r="4" spans="1:7" ht="15.75" thickBot="1" x14ac:dyDescent="0.3">
      <c r="A4" s="7">
        <v>6866.46</v>
      </c>
      <c r="C4" t="s">
        <v>27</v>
      </c>
    </row>
    <row r="5" spans="1:7" ht="15.75" thickTop="1" x14ac:dyDescent="0.25"/>
    <row r="6" spans="1:7" ht="15.75" thickBot="1" x14ac:dyDescent="0.3">
      <c r="A6" s="7">
        <v>7200</v>
      </c>
      <c r="C6" t="s">
        <v>30</v>
      </c>
    </row>
    <row r="7" spans="1:7" ht="15.75" thickTop="1" x14ac:dyDescent="0.25"/>
    <row r="9" spans="1:7" ht="18.75" x14ac:dyDescent="0.3">
      <c r="A9" s="5">
        <v>2014</v>
      </c>
    </row>
    <row r="10" spans="1:7" ht="15.75" thickBot="1" x14ac:dyDescent="0.3">
      <c r="A10" s="7">
        <v>8000</v>
      </c>
      <c r="C10" t="s">
        <v>29</v>
      </c>
      <c r="G10" t="s">
        <v>50</v>
      </c>
    </row>
    <row r="11" spans="1:7" ht="15.75" thickTop="1" x14ac:dyDescent="0.25">
      <c r="G11" t="s">
        <v>51</v>
      </c>
    </row>
    <row r="12" spans="1:7" x14ac:dyDescent="0.25">
      <c r="G12" t="s">
        <v>52</v>
      </c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zoomScaleNormal="100" workbookViewId="0">
      <selection activeCell="A4" sqref="A4"/>
    </sheetView>
  </sheetViews>
  <sheetFormatPr defaultRowHeight="15" x14ac:dyDescent="0.25"/>
  <cols>
    <col min="1" max="1" width="11.5703125" customWidth="1"/>
    <col min="2" max="2" width="3.140625" customWidth="1"/>
    <col min="4" max="4" width="6.7109375" customWidth="1"/>
  </cols>
  <sheetData>
    <row r="1" spans="1:6" x14ac:dyDescent="0.25">
      <c r="A1" t="s">
        <v>14</v>
      </c>
    </row>
    <row r="3" spans="1:6" ht="18.75" x14ac:dyDescent="0.3">
      <c r="A3" s="5">
        <v>2013</v>
      </c>
    </row>
    <row r="4" spans="1:6" ht="15.75" thickBot="1" x14ac:dyDescent="0.3">
      <c r="A4" s="26">
        <v>0</v>
      </c>
      <c r="C4" t="s">
        <v>27</v>
      </c>
    </row>
    <row r="5" spans="1:6" s="15" customFormat="1" ht="15.75" thickTop="1" x14ac:dyDescent="0.25">
      <c r="A5" s="25"/>
      <c r="C5" s="11"/>
    </row>
    <row r="6" spans="1:6" ht="15.75" thickBot="1" x14ac:dyDescent="0.3">
      <c r="A6" s="7">
        <v>1000</v>
      </c>
      <c r="C6" t="s">
        <v>30</v>
      </c>
    </row>
    <row r="7" spans="1:6" ht="15.75" thickTop="1" x14ac:dyDescent="0.25"/>
    <row r="9" spans="1:6" ht="18.75" x14ac:dyDescent="0.3">
      <c r="A9" s="5">
        <v>2014</v>
      </c>
    </row>
    <row r="10" spans="1:6" ht="15.75" thickBot="1" x14ac:dyDescent="0.3">
      <c r="A10" s="7">
        <v>4000</v>
      </c>
      <c r="C10" t="s">
        <v>29</v>
      </c>
      <c r="F10" t="s">
        <v>53</v>
      </c>
    </row>
    <row r="11" spans="1:6" ht="15.75" thickTop="1" x14ac:dyDescent="0.25"/>
    <row r="52" spans="10:10" x14ac:dyDescent="0.25">
      <c r="J52" s="19"/>
    </row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Layout" zoomScaleNormal="100" workbookViewId="0">
      <selection activeCell="H7" sqref="H7"/>
    </sheetView>
  </sheetViews>
  <sheetFormatPr defaultRowHeight="15" x14ac:dyDescent="0.25"/>
  <cols>
    <col min="1" max="1" width="10.85546875" customWidth="1"/>
    <col min="2" max="2" width="2.7109375" customWidth="1"/>
  </cols>
  <sheetData>
    <row r="1" spans="1:7" x14ac:dyDescent="0.25">
      <c r="A1" t="s">
        <v>35</v>
      </c>
    </row>
    <row r="3" spans="1:7" ht="18.75" x14ac:dyDescent="0.3">
      <c r="A3" s="22">
        <v>2013</v>
      </c>
    </row>
    <row r="4" spans="1:7" ht="15.75" thickBot="1" x14ac:dyDescent="0.3">
      <c r="A4" s="7">
        <v>13452.67</v>
      </c>
      <c r="C4" t="s">
        <v>27</v>
      </c>
    </row>
    <row r="5" spans="1:7" ht="15.75" thickTop="1" x14ac:dyDescent="0.25"/>
    <row r="6" spans="1:7" ht="15.75" thickBot="1" x14ac:dyDescent="0.3">
      <c r="A6" s="7">
        <f>A4</f>
        <v>13452.67</v>
      </c>
      <c r="C6" t="s">
        <v>30</v>
      </c>
    </row>
    <row r="7" spans="1:7" ht="15.75" thickTop="1" x14ac:dyDescent="0.25"/>
    <row r="9" spans="1:7" ht="18.75" x14ac:dyDescent="0.3">
      <c r="A9" s="5">
        <v>2014</v>
      </c>
    </row>
    <row r="10" spans="1:7" ht="15.75" thickBot="1" x14ac:dyDescent="0.3">
      <c r="A10" s="14">
        <f>A6+G10</f>
        <v>14125.42</v>
      </c>
      <c r="C10" t="s">
        <v>36</v>
      </c>
      <c r="G10" s="12">
        <f>13455*5%</f>
        <v>672.75</v>
      </c>
    </row>
    <row r="11" spans="1:7" ht="19.5" thickTop="1" x14ac:dyDescent="0.3">
      <c r="A11" s="5"/>
    </row>
    <row r="12" spans="1:7" ht="15.75" thickBot="1" x14ac:dyDescent="0.3">
      <c r="A12" s="7">
        <v>14125</v>
      </c>
      <c r="C12" t="s">
        <v>29</v>
      </c>
    </row>
    <row r="13" spans="1:7" ht="15.75" thickTop="1" x14ac:dyDescent="0.25"/>
  </sheetData>
  <pageMargins left="0.7" right="0.7" top="0.75" bottom="0.75" header="0.3" footer="0.3"/>
  <pageSetup orientation="portrait" r:id="rId1"/>
  <headerFooter>
    <oddHeader>&amp;R9/4/13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zoomScaleNormal="100" workbookViewId="0">
      <selection activeCell="E16" sqref="E16"/>
    </sheetView>
  </sheetViews>
  <sheetFormatPr defaultRowHeight="15" x14ac:dyDescent="0.25"/>
  <cols>
    <col min="1" max="1" width="11.42578125" customWidth="1"/>
    <col min="2" max="2" width="2.5703125" customWidth="1"/>
  </cols>
  <sheetData>
    <row r="1" spans="1:9" x14ac:dyDescent="0.25">
      <c r="A1" t="s">
        <v>15</v>
      </c>
    </row>
    <row r="3" spans="1:9" ht="18.75" x14ac:dyDescent="0.3">
      <c r="A3" s="5">
        <v>2013</v>
      </c>
    </row>
    <row r="4" spans="1:9" x14ac:dyDescent="0.25">
      <c r="A4" s="1">
        <v>981</v>
      </c>
      <c r="C4" t="s">
        <v>27</v>
      </c>
    </row>
    <row r="5" spans="1:9" x14ac:dyDescent="0.25">
      <c r="A5" s="2">
        <f>I5</f>
        <v>322</v>
      </c>
      <c r="C5" t="s">
        <v>16</v>
      </c>
      <c r="I5" s="1">
        <f>80.5*4</f>
        <v>322</v>
      </c>
    </row>
    <row r="6" spans="1:9" x14ac:dyDescent="0.25">
      <c r="A6" s="10">
        <f>SUM(A4:A5)</f>
        <v>1303</v>
      </c>
    </row>
    <row r="7" spans="1:9" x14ac:dyDescent="0.25">
      <c r="A7" s="10">
        <v>0</v>
      </c>
      <c r="C7" t="s">
        <v>17</v>
      </c>
    </row>
    <row r="8" spans="1:9" x14ac:dyDescent="0.25">
      <c r="A8" s="10">
        <v>0</v>
      </c>
      <c r="C8" t="s">
        <v>18</v>
      </c>
    </row>
    <row r="9" spans="1:9" x14ac:dyDescent="0.25">
      <c r="A9" s="17">
        <v>0</v>
      </c>
      <c r="C9" t="s">
        <v>19</v>
      </c>
    </row>
    <row r="10" spans="1:9" x14ac:dyDescent="0.25">
      <c r="A10" s="17">
        <v>0</v>
      </c>
      <c r="C10" t="s">
        <v>20</v>
      </c>
    </row>
    <row r="11" spans="1:9" x14ac:dyDescent="0.25">
      <c r="A11" s="17">
        <v>958.08</v>
      </c>
      <c r="C11" t="s">
        <v>69</v>
      </c>
    </row>
    <row r="12" spans="1:9" ht="15.75" thickBot="1" x14ac:dyDescent="0.3">
      <c r="A12" s="4">
        <f>SUM(A6:A11)</f>
        <v>2261.08</v>
      </c>
    </row>
    <row r="13" spans="1:9" ht="15.75" thickTop="1" x14ac:dyDescent="0.25">
      <c r="A13" s="3"/>
    </row>
    <row r="14" spans="1:9" ht="15.75" thickBot="1" x14ac:dyDescent="0.3">
      <c r="A14" s="7">
        <v>2265</v>
      </c>
      <c r="C14" t="s">
        <v>30</v>
      </c>
    </row>
    <row r="15" spans="1:9" ht="15.75" thickTop="1" x14ac:dyDescent="0.25"/>
    <row r="17" spans="1:9" ht="18.75" x14ac:dyDescent="0.3">
      <c r="A17" s="5">
        <v>2014</v>
      </c>
    </row>
    <row r="18" spans="1:9" s="15" customFormat="1" x14ac:dyDescent="0.25">
      <c r="A18" s="20">
        <f>I18</f>
        <v>966</v>
      </c>
      <c r="C18" s="15" t="s">
        <v>32</v>
      </c>
      <c r="I18" s="1">
        <f>80.5*12</f>
        <v>966</v>
      </c>
    </row>
    <row r="19" spans="1:9" s="15" customFormat="1" x14ac:dyDescent="0.25">
      <c r="A19" s="20">
        <v>500</v>
      </c>
      <c r="C19" s="15" t="s">
        <v>13</v>
      </c>
    </row>
    <row r="20" spans="1:9" ht="15.75" thickBot="1" x14ac:dyDescent="0.3">
      <c r="A20" s="21">
        <f>SUM(A18:A19)</f>
        <v>1466</v>
      </c>
    </row>
    <row r="21" spans="1:9" s="15" customFormat="1" ht="15.75" thickTop="1" x14ac:dyDescent="0.25">
      <c r="A21" s="11"/>
    </row>
    <row r="22" spans="1:9" ht="15.75" thickBot="1" x14ac:dyDescent="0.3">
      <c r="A22" s="14">
        <v>1500</v>
      </c>
      <c r="C22" t="s">
        <v>29</v>
      </c>
    </row>
    <row r="23" spans="1:9" ht="19.5" thickTop="1" x14ac:dyDescent="0.3">
      <c r="A23" s="5"/>
    </row>
    <row r="24" spans="1:9" x14ac:dyDescent="0.25">
      <c r="A24" s="10"/>
    </row>
  </sheetData>
  <pageMargins left="0.7" right="0.7" top="0.75" bottom="0.75" header="0.3" footer="0.3"/>
  <pageSetup orientation="portrait" r:id="rId1"/>
  <headerFooter>
    <oddHeader>&amp;R9/23/13</oddHeader>
    <oddFooter>&amp;L&amp;Z&amp;F&amp;A</oddFooter>
  </headerFooter>
  <ignoredErrors>
    <ignoredError sqref="A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zoomScaleNormal="100" workbookViewId="0">
      <selection activeCell="D14" sqref="D14"/>
    </sheetView>
  </sheetViews>
  <sheetFormatPr defaultRowHeight="15" x14ac:dyDescent="0.25"/>
  <cols>
    <col min="1" max="1" width="11.140625" customWidth="1"/>
    <col min="2" max="2" width="3.7109375" customWidth="1"/>
  </cols>
  <sheetData>
    <row r="1" spans="1:3" x14ac:dyDescent="0.25">
      <c r="A1" t="s">
        <v>21</v>
      </c>
    </row>
    <row r="3" spans="1:3" ht="18.75" x14ac:dyDescent="0.3">
      <c r="A3" s="5">
        <v>2013</v>
      </c>
    </row>
    <row r="4" spans="1:3" x14ac:dyDescent="0.25">
      <c r="A4" s="1">
        <v>0</v>
      </c>
      <c r="C4" t="s">
        <v>27</v>
      </c>
    </row>
    <row r="6" spans="1:3" ht="15.75" thickBot="1" x14ac:dyDescent="0.3">
      <c r="A6" s="7">
        <v>0</v>
      </c>
      <c r="C6" t="s">
        <v>30</v>
      </c>
    </row>
    <row r="7" spans="1:3" ht="15.75" thickTop="1" x14ac:dyDescent="0.25"/>
    <row r="9" spans="1:3" ht="18.75" x14ac:dyDescent="0.3">
      <c r="A9" s="5">
        <v>2014</v>
      </c>
    </row>
    <row r="10" spans="1:3" ht="15.75" thickBot="1" x14ac:dyDescent="0.3">
      <c r="A10" s="7">
        <v>0</v>
      </c>
      <c r="C10" t="s">
        <v>29</v>
      </c>
    </row>
    <row r="11" spans="1:3" ht="15.75" thickTop="1" x14ac:dyDescent="0.25"/>
  </sheetData>
  <pageMargins left="0.7" right="0.7" top="0.75" bottom="0.75" header="0.3" footer="0.3"/>
  <pageSetup orientation="portrait" r:id="rId1"/>
  <headerFooter>
    <oddHeader>&amp;R9/17/13</oddHeader>
    <oddFooter>&amp;L&amp;Z&amp;F&amp;A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Layout" zoomScaleNormal="100" workbookViewId="0">
      <selection activeCell="H21" sqref="H21"/>
    </sheetView>
  </sheetViews>
  <sheetFormatPr defaultRowHeight="15" x14ac:dyDescent="0.25"/>
  <cols>
    <col min="1" max="1" width="10.5703125" bestFit="1" customWidth="1"/>
    <col min="2" max="2" width="2.85546875" customWidth="1"/>
  </cols>
  <sheetData>
    <row r="1" spans="1:7" x14ac:dyDescent="0.25">
      <c r="A1" t="s">
        <v>60</v>
      </c>
    </row>
    <row r="3" spans="1:7" ht="18.75" x14ac:dyDescent="0.3">
      <c r="A3" s="22">
        <v>2013</v>
      </c>
    </row>
    <row r="4" spans="1:7" ht="15.75" thickBot="1" x14ac:dyDescent="0.3">
      <c r="A4" s="7">
        <v>7121.49</v>
      </c>
      <c r="C4" t="s">
        <v>27</v>
      </c>
    </row>
    <row r="5" spans="1:7" ht="15.75" thickTop="1" x14ac:dyDescent="0.25"/>
    <row r="6" spans="1:7" ht="15.75" thickBot="1" x14ac:dyDescent="0.3">
      <c r="A6" s="7">
        <v>7200</v>
      </c>
      <c r="C6" t="s">
        <v>30</v>
      </c>
    </row>
    <row r="7" spans="1:7" ht="15.75" thickTop="1" x14ac:dyDescent="0.25"/>
    <row r="9" spans="1:7" ht="18.75" x14ac:dyDescent="0.3">
      <c r="A9" s="5">
        <v>2014</v>
      </c>
    </row>
    <row r="10" spans="1:7" ht="15.75" thickBot="1" x14ac:dyDescent="0.3">
      <c r="A10" s="7">
        <v>10000</v>
      </c>
      <c r="C10" t="s">
        <v>29</v>
      </c>
      <c r="G10" t="s">
        <v>62</v>
      </c>
    </row>
    <row r="11" spans="1:7" ht="15.75" thickTop="1" x14ac:dyDescent="0.25">
      <c r="G11" t="s">
        <v>61</v>
      </c>
    </row>
  </sheetData>
  <pageMargins left="0.7" right="0.7" top="0.75" bottom="0.75" header="0.3" footer="0.3"/>
  <pageSetup orientation="portrait" r:id="rId1"/>
  <headerFooter>
    <oddHeader>&amp;R9/19/13</oddHeader>
    <oddFooter>&amp;L&amp;Z&amp;F&amp;A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zoomScaleNormal="100" workbookViewId="0">
      <selection activeCell="B22" sqref="B22"/>
    </sheetView>
  </sheetViews>
  <sheetFormatPr defaultRowHeight="15" x14ac:dyDescent="0.25"/>
  <cols>
    <col min="1" max="1" width="10.5703125" bestFit="1" customWidth="1"/>
    <col min="2" max="2" width="2.85546875" customWidth="1"/>
  </cols>
  <sheetData>
    <row r="1" spans="1:6" x14ac:dyDescent="0.25">
      <c r="A1" t="s">
        <v>63</v>
      </c>
    </row>
    <row r="3" spans="1:6" ht="18.75" x14ac:dyDescent="0.3">
      <c r="A3" s="22">
        <v>2013</v>
      </c>
    </row>
    <row r="4" spans="1:6" x14ac:dyDescent="0.25">
      <c r="A4" s="10">
        <v>-74.25</v>
      </c>
      <c r="C4" t="s">
        <v>27</v>
      </c>
    </row>
    <row r="5" spans="1:6" x14ac:dyDescent="0.25">
      <c r="A5" s="10">
        <f>-4*11.91</f>
        <v>-47.64</v>
      </c>
      <c r="C5" t="s">
        <v>64</v>
      </c>
    </row>
    <row r="6" spans="1:6" x14ac:dyDescent="0.25">
      <c r="A6" s="10">
        <f>-4*74.25</f>
        <v>-297</v>
      </c>
      <c r="C6" t="s">
        <v>65</v>
      </c>
    </row>
    <row r="7" spans="1:6" x14ac:dyDescent="0.25">
      <c r="A7" s="10">
        <f>-4*22.76</f>
        <v>-91.04</v>
      </c>
      <c r="C7" t="s">
        <v>66</v>
      </c>
    </row>
    <row r="8" spans="1:6" ht="15.75" thickBot="1" x14ac:dyDescent="0.3">
      <c r="A8" s="9">
        <f>SUM(A4:A7)</f>
        <v>-509.93</v>
      </c>
    </row>
    <row r="9" spans="1:6" ht="15.75" thickTop="1" x14ac:dyDescent="0.25"/>
    <row r="10" spans="1:6" ht="15.75" thickBot="1" x14ac:dyDescent="0.3">
      <c r="A10" s="7">
        <v>0</v>
      </c>
      <c r="C10" t="s">
        <v>30</v>
      </c>
      <c r="F10" t="s">
        <v>67</v>
      </c>
    </row>
    <row r="11" spans="1:6" ht="15.75" thickTop="1" x14ac:dyDescent="0.25"/>
    <row r="12" spans="1:6" ht="18.75" x14ac:dyDescent="0.3">
      <c r="A12" s="5">
        <v>2014</v>
      </c>
    </row>
    <row r="13" spans="1:6" ht="15.75" thickBot="1" x14ac:dyDescent="0.3">
      <c r="A13" s="7">
        <v>0</v>
      </c>
      <c r="C13" t="s">
        <v>29</v>
      </c>
      <c r="F13" t="s">
        <v>68</v>
      </c>
    </row>
    <row r="14" spans="1:6" ht="15.75" thickTop="1" x14ac:dyDescent="0.25"/>
  </sheetData>
  <pageMargins left="0.7" right="0.7" top="0.75" bottom="0.75" header="0.3" footer="0.3"/>
  <pageSetup orientation="portrait" r:id="rId1"/>
  <headerFooter>
    <oddHeader>&amp;R9/20/13</oddHeader>
    <oddFooter>&amp;L&amp;Z&amp;F&amp;A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Layout" zoomScaleNormal="100" workbookViewId="0">
      <selection activeCell="E26" sqref="E26"/>
    </sheetView>
  </sheetViews>
  <sheetFormatPr defaultRowHeight="15" x14ac:dyDescent="0.25"/>
  <cols>
    <col min="1" max="1" width="11.42578125" customWidth="1"/>
    <col min="2" max="2" width="2.5703125" customWidth="1"/>
    <col min="5" max="5" width="10.5703125" bestFit="1" customWidth="1"/>
  </cols>
  <sheetData>
    <row r="1" spans="1:9" x14ac:dyDescent="0.25">
      <c r="A1" t="s">
        <v>37</v>
      </c>
    </row>
    <row r="3" spans="1:9" ht="18.75" x14ac:dyDescent="0.3">
      <c r="A3" s="5">
        <v>2013</v>
      </c>
    </row>
    <row r="4" spans="1:9" x14ac:dyDescent="0.25">
      <c r="A4" s="1">
        <v>18139.5</v>
      </c>
      <c r="C4" t="s">
        <v>27</v>
      </c>
    </row>
    <row r="5" spans="1:9" x14ac:dyDescent="0.25">
      <c r="A5" s="2">
        <f>E5</f>
        <v>8596</v>
      </c>
      <c r="C5" t="s">
        <v>38</v>
      </c>
      <c r="E5" s="1">
        <f>2149*4</f>
        <v>8596</v>
      </c>
      <c r="I5" s="1"/>
    </row>
    <row r="6" spans="1:9" ht="15.75" thickBot="1" x14ac:dyDescent="0.3">
      <c r="A6" s="4">
        <f>SUM(A4:A5)</f>
        <v>26735.5</v>
      </c>
    </row>
    <row r="7" spans="1:9" ht="15.75" thickTop="1" x14ac:dyDescent="0.25">
      <c r="A7" s="3"/>
    </row>
    <row r="8" spans="1:9" ht="15.75" thickBot="1" x14ac:dyDescent="0.3">
      <c r="A8" s="7">
        <f>A6</f>
        <v>26735.5</v>
      </c>
      <c r="C8" t="s">
        <v>30</v>
      </c>
    </row>
    <row r="9" spans="1:9" ht="15.75" thickTop="1" x14ac:dyDescent="0.25"/>
    <row r="11" spans="1:9" ht="18.75" x14ac:dyDescent="0.3">
      <c r="A11" s="5">
        <v>2014</v>
      </c>
    </row>
    <row r="12" spans="1:9" s="15" customFormat="1" ht="15.75" thickBot="1" x14ac:dyDescent="0.3">
      <c r="A12" s="23">
        <f>E12</f>
        <v>25788</v>
      </c>
      <c r="C12" s="15" t="s">
        <v>39</v>
      </c>
      <c r="E12" s="1">
        <f>2149*12</f>
        <v>25788</v>
      </c>
      <c r="I12" s="1"/>
    </row>
    <row r="13" spans="1:9" s="15" customFormat="1" ht="15.75" thickTop="1" x14ac:dyDescent="0.25">
      <c r="A13" s="11"/>
    </row>
    <row r="14" spans="1:9" ht="15.75" thickBot="1" x14ac:dyDescent="0.3">
      <c r="A14" s="14">
        <f>A12</f>
        <v>25788</v>
      </c>
      <c r="C14" t="s">
        <v>29</v>
      </c>
    </row>
    <row r="15" spans="1:9" ht="19.5" thickTop="1" x14ac:dyDescent="0.3">
      <c r="A15" s="5"/>
    </row>
    <row r="16" spans="1:9" x14ac:dyDescent="0.25">
      <c r="A16" s="10"/>
    </row>
    <row r="19" spans="1:3" x14ac:dyDescent="0.25">
      <c r="A19" s="28" t="s">
        <v>56</v>
      </c>
    </row>
    <row r="20" spans="1:3" x14ac:dyDescent="0.25">
      <c r="A20" s="29" t="s">
        <v>57</v>
      </c>
    </row>
    <row r="21" spans="1:3" x14ac:dyDescent="0.25">
      <c r="A21" s="27">
        <v>1882</v>
      </c>
      <c r="C21" t="s">
        <v>55</v>
      </c>
    </row>
    <row r="22" spans="1:3" x14ac:dyDescent="0.25">
      <c r="A22" s="27">
        <v>2015.5</v>
      </c>
      <c r="C22" t="s">
        <v>58</v>
      </c>
    </row>
    <row r="23" spans="1:3" x14ac:dyDescent="0.25">
      <c r="A23" s="27">
        <v>2149</v>
      </c>
      <c r="C23" t="s">
        <v>59</v>
      </c>
    </row>
  </sheetData>
  <pageMargins left="0.7" right="0.7" top="0.75" bottom="0.75" header="0.3" footer="0.3"/>
  <pageSetup orientation="portrait" r:id="rId1"/>
  <headerFooter>
    <oddHeader>&amp;R9/4/13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85000-000</vt:lpstr>
      <vt:lpstr>85001-000</vt:lpstr>
      <vt:lpstr>85002-000</vt:lpstr>
      <vt:lpstr>85010-000</vt:lpstr>
      <vt:lpstr>85012-000</vt:lpstr>
      <vt:lpstr>85013-000</vt:lpstr>
      <vt:lpstr>85020-000</vt:lpstr>
      <vt:lpstr>85030-000</vt:lpstr>
      <vt:lpstr>85031-000</vt:lpstr>
      <vt:lpstr>85032-000</vt:lpstr>
      <vt:lpstr>85040-000</vt:lpstr>
      <vt:lpstr>85050-000</vt:lpstr>
      <vt:lpstr>85060-000</vt:lpstr>
      <vt:lpstr>85070-000</vt:lpstr>
      <vt:lpstr>85090-000</vt:lpstr>
      <vt:lpstr>85200-000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2013-09-23T19:37:15Z</cp:lastPrinted>
  <dcterms:created xsi:type="dcterms:W3CDTF">2012-09-27T20:54:10Z</dcterms:created>
  <dcterms:modified xsi:type="dcterms:W3CDTF">2013-09-23T19:37:16Z</dcterms:modified>
</cp:coreProperties>
</file>