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\Budgets\Office Supplies and Equipment\"/>
    </mc:Choice>
  </mc:AlternateContent>
  <bookViews>
    <workbookView xWindow="0" yWindow="0" windowWidth="28800" windowHeight="12435"/>
  </bookViews>
  <sheets>
    <sheet name="75000-001" sheetId="1" r:id="rId1"/>
    <sheet name="75000-002" sheetId="2" r:id="rId2"/>
    <sheet name="75005-000" sheetId="3" r:id="rId3"/>
    <sheet name="75010-001" sheetId="4" r:id="rId4"/>
    <sheet name="75010-002" sheetId="5" r:id="rId5"/>
    <sheet name="75010-003" sheetId="6" r:id="rId6"/>
    <sheet name="75010-004" sheetId="7" r:id="rId7"/>
    <sheet name="75015-000" sheetId="8" r:id="rId8"/>
    <sheet name="75020-001" sheetId="17" r:id="rId9"/>
    <sheet name="75020-002" sheetId="14" r:id="rId10"/>
    <sheet name="75020-003" sheetId="15" r:id="rId11"/>
    <sheet name="76120-000" sheetId="13" r:id="rId12"/>
    <sheet name="76140-001" sheetId="9" r:id="rId13"/>
    <sheet name="76140-002" sheetId="10" r:id="rId14"/>
    <sheet name="76140-003" sheetId="11" r:id="rId15"/>
    <sheet name="76140-004" sheetId="16" r:id="rId16"/>
    <sheet name="76140-005" sheetId="12" r:id="rId17"/>
    <sheet name="Sheet1" sheetId="18" r:id="rId18"/>
  </sheets>
  <calcPr calcId="152511"/>
</workbook>
</file>

<file path=xl/calcChain.xml><?xml version="1.0" encoding="utf-8"?>
<calcChain xmlns="http://schemas.openxmlformats.org/spreadsheetml/2006/main">
  <c r="A14" i="9" l="1"/>
  <c r="A12" i="2" l="1"/>
  <c r="A7" i="12" l="1"/>
  <c r="A8" i="7" l="1"/>
  <c r="I17" i="6"/>
  <c r="H7" i="6" l="1"/>
  <c r="A6" i="4" l="1"/>
  <c r="A14" i="1" l="1"/>
  <c r="A15" i="9" l="1"/>
  <c r="A8" i="9"/>
  <c r="A16" i="9"/>
  <c r="A6" i="17" l="1"/>
  <c r="A6" i="6" l="1"/>
  <c r="A9" i="6"/>
  <c r="A6" i="3" l="1"/>
  <c r="A7" i="3" l="1"/>
  <c r="A8" i="8" l="1"/>
  <c r="A26" i="2" l="1"/>
  <c r="A12" i="16" l="1"/>
  <c r="A5" i="16"/>
  <c r="A5" i="15"/>
  <c r="C5" i="14"/>
  <c r="A19" i="8"/>
  <c r="I16" i="7"/>
  <c r="A17" i="6"/>
  <c r="A7" i="6"/>
  <c r="A5" i="5"/>
  <c r="A7" i="15" l="1"/>
  <c r="E5" i="14"/>
  <c r="A5" i="14" l="1"/>
  <c r="A7" i="14" s="1"/>
  <c r="A15" i="6"/>
  <c r="A14" i="11"/>
  <c r="A6" i="11"/>
  <c r="A18" i="6" l="1"/>
  <c r="A6" i="5" l="1"/>
  <c r="A6" i="13"/>
  <c r="A7" i="10" l="1"/>
  <c r="A8" i="3" l="1"/>
</calcChain>
</file>

<file path=xl/sharedStrings.xml><?xml version="1.0" encoding="utf-8"?>
<sst xmlns="http://schemas.openxmlformats.org/spreadsheetml/2006/main" count="200" uniqueCount="121">
  <si>
    <t>Office Supplies - General</t>
  </si>
  <si>
    <t>Actual</t>
  </si>
  <si>
    <t>Budget</t>
  </si>
  <si>
    <t>Office Supplies - Printing Products</t>
  </si>
  <si>
    <t>Shredding</t>
  </si>
  <si>
    <t>Kitchen and bath - general</t>
  </si>
  <si>
    <t>Kitchen and bath - water cooler</t>
  </si>
  <si>
    <t>Kitchen and bath - coffee</t>
  </si>
  <si>
    <t>Kitchen and bath - groceries and misc</t>
  </si>
  <si>
    <t>Other supplies</t>
  </si>
  <si>
    <t>Rent and lease - copy machine</t>
  </si>
  <si>
    <t xml:space="preserve">  Property tax</t>
  </si>
  <si>
    <t>Rent and lease - copying charges</t>
  </si>
  <si>
    <t>Rent and lease - postage machine</t>
  </si>
  <si>
    <t>Rent and lease - printer charges (imageCare)</t>
  </si>
  <si>
    <t xml:space="preserve">             </t>
  </si>
  <si>
    <t>Office Equipment Maintenance/Repairs</t>
  </si>
  <si>
    <t xml:space="preserve">  Over budget due to low estimate for checks/envelopes</t>
  </si>
  <si>
    <t xml:space="preserve">  Filter replacement @ $100.00 per year</t>
  </si>
  <si>
    <t xml:space="preserve">           </t>
  </si>
  <si>
    <t>USPS postage</t>
  </si>
  <si>
    <t>x 4 mos =</t>
  </si>
  <si>
    <t>Fed Ex and other</t>
  </si>
  <si>
    <t>Includes 10 extra bins for special projects</t>
  </si>
  <si>
    <t>Extra shredding in April and June not budgeted</t>
  </si>
  <si>
    <t xml:space="preserve">  12 months lease payment x $75.00 </t>
  </si>
  <si>
    <t xml:space="preserve"> water filter</t>
  </si>
  <si>
    <t>Supplies</t>
  </si>
  <si>
    <t xml:space="preserve">  4 months supplies @ $190.00</t>
  </si>
  <si>
    <t xml:space="preserve">  12 months supplies at $200.00 </t>
  </si>
  <si>
    <t xml:space="preserve">  Over budget - low estimate for monthly supplies</t>
  </si>
  <si>
    <t>expenses</t>
  </si>
  <si>
    <t xml:space="preserve">  Soup bowls $252.14 not budgeted</t>
  </si>
  <si>
    <t>Cleaning kit for digital check scanner (per LD - next order in 2016)</t>
  </si>
  <si>
    <t xml:space="preserve">  3 new directors</t>
  </si>
  <si>
    <t xml:space="preserve">  Began pdf transmittals of board meeting material</t>
  </si>
  <si>
    <t xml:space="preserve">  3 months x 200</t>
  </si>
  <si>
    <t xml:space="preserve">  May 2014 - buyout old equip for $1; new lease for 1 machine</t>
  </si>
  <si>
    <t xml:space="preserve">  Increased due to more meetings/invitations</t>
  </si>
  <si>
    <t xml:space="preserve">  3Q billing</t>
  </si>
  <si>
    <t xml:space="preserve">  4Q billing</t>
  </si>
  <si>
    <t xml:space="preserve">  New maintenance agreement signed 7/21/11</t>
  </si>
  <si>
    <t>Rent and lease - safe deposit box</t>
  </si>
  <si>
    <t xml:space="preserve">  Over budget due to excess copies</t>
  </si>
  <si>
    <t xml:space="preserve">  imageCare agreement expired 8/1/14; now month-to-month</t>
  </si>
  <si>
    <t>8 extra bins not used due to time constraints</t>
  </si>
  <si>
    <t>Letterhead - blank</t>
  </si>
  <si>
    <t>Letterhead - Foundation</t>
  </si>
  <si>
    <t>Manning - staff holiday card photo</t>
  </si>
  <si>
    <t xml:space="preserve">Admin check stock and envelopes </t>
  </si>
  <si>
    <t>Check fee - grant acct</t>
  </si>
  <si>
    <t>Check fee - admin acct</t>
  </si>
  <si>
    <t>Tax forms - 1099s and envelopes</t>
  </si>
  <si>
    <t>Misc.</t>
  </si>
  <si>
    <t>Notecards</t>
  </si>
  <si>
    <t>Grant check stock and envelopes</t>
  </si>
  <si>
    <t xml:space="preserve">  as of 8/31/15</t>
  </si>
  <si>
    <t xml:space="preserve">  2016 budget</t>
  </si>
  <si>
    <t xml:space="preserve">  projected 2015</t>
  </si>
  <si>
    <t xml:space="preserve">  4Q lease payment (Prez)</t>
  </si>
  <si>
    <t>Special order paper (11x17 paper, guideline stock)</t>
  </si>
  <si>
    <t>Staff birthday cards</t>
  </si>
  <si>
    <t>Notary stamps (MLH, DL)</t>
  </si>
  <si>
    <t>Calendars</t>
  </si>
  <si>
    <t>Holiday cards ($1,644.14 in 2014)</t>
  </si>
  <si>
    <t>Place cards</t>
  </si>
  <si>
    <t>as of 8/31/15</t>
  </si>
  <si>
    <t>Business cards</t>
  </si>
  <si>
    <t>Envelopes</t>
  </si>
  <si>
    <t>Notepads</t>
  </si>
  <si>
    <t xml:space="preserve">  2 extra bins for special projects @ 35.00 per bin</t>
  </si>
  <si>
    <t xml:space="preserve"> pd 9/10/15 (7/29 - 8/25)</t>
  </si>
  <si>
    <t xml:space="preserve">  Sept - Dec @ 35.00</t>
  </si>
  <si>
    <t xml:space="preserve">  Sept - Dec</t>
  </si>
  <si>
    <t xml:space="preserve">  Sept - Dec @ 40.00</t>
  </si>
  <si>
    <t xml:space="preserve">  Increased budget due to more guests/meetings being held</t>
  </si>
  <si>
    <t xml:space="preserve">  pd 9/10/15 (Sept lease)</t>
  </si>
  <si>
    <t xml:space="preserve">  Oct - Dec lease @ $75.00/month</t>
  </si>
  <si>
    <t>projected 2015</t>
  </si>
  <si>
    <t>2016 budget</t>
  </si>
  <si>
    <t xml:space="preserve">  Over budget - MWG hi res photo $219.95 was not budgeted</t>
  </si>
  <si>
    <t>USPS Permit</t>
  </si>
  <si>
    <t xml:space="preserve">  PB - Caps fee renewal</t>
  </si>
  <si>
    <t xml:space="preserve">  CityPress - holiday card stamps</t>
  </si>
  <si>
    <t xml:space="preserve"> 4Q committee/board meeting material</t>
  </si>
  <si>
    <t xml:space="preserve">  Teeter Warsh - annual maintenance for 1 typewriter</t>
  </si>
  <si>
    <t xml:space="preserve">  Lease (Copy Room) - 4 quarterly payments @ $2,352.30 (lease expires 9/2/18)</t>
  </si>
  <si>
    <t xml:space="preserve">  Over budget due to new lease for Copy Room copier</t>
  </si>
  <si>
    <t xml:space="preserve">  NOT IN 2015 BUDGET - new lease for Copy Room (9/2/15)</t>
  </si>
  <si>
    <t xml:space="preserve">  Over budget due to low estimate</t>
  </si>
  <si>
    <t xml:space="preserve">  Lease - 4th quarterly payment (lease expires 12/30/15)</t>
  </si>
  <si>
    <t xml:space="preserve">  Over budget due to low estimate for excess copies</t>
  </si>
  <si>
    <t>November board meeting (binders, spiral binders, tabs)</t>
  </si>
  <si>
    <t>Copy paper  ($35.25 per case)</t>
  </si>
  <si>
    <t>JFD - addtl letterhead</t>
  </si>
  <si>
    <t>JFD - business cards</t>
  </si>
  <si>
    <t>DJS - letterhead</t>
  </si>
  <si>
    <t>MH - business cards (to be ordered)</t>
  </si>
  <si>
    <t>and 15 bins for regular shredding</t>
  </si>
  <si>
    <t>MLH, AM - note pads (to be ordered)</t>
  </si>
  <si>
    <r>
      <t xml:space="preserve">1501.70 </t>
    </r>
    <r>
      <rPr>
        <sz val="11"/>
        <color theme="1"/>
        <rFont val="Calibri"/>
        <family val="2"/>
      </rPr>
      <t>÷ 8 months =</t>
    </r>
  </si>
  <si>
    <r>
      <t xml:space="preserve">325.01 </t>
    </r>
    <r>
      <rPr>
        <sz val="11"/>
        <color theme="1"/>
        <rFont val="Calibri"/>
        <family val="2"/>
      </rPr>
      <t>÷ 8 =</t>
    </r>
  </si>
  <si>
    <t xml:space="preserve">  4 months x 41.00</t>
  </si>
  <si>
    <r>
      <t xml:space="preserve">  2689.26 </t>
    </r>
    <r>
      <rPr>
        <sz val="11"/>
        <color theme="1"/>
        <rFont val="Calibri"/>
        <family val="2"/>
      </rPr>
      <t>÷ 8 =</t>
    </r>
  </si>
  <si>
    <t xml:space="preserve">  4 quarterly lease payments @ $483.00</t>
  </si>
  <si>
    <t>New rate:  $55 less $5 discount</t>
  </si>
  <si>
    <t xml:space="preserve">  $50 for N. Trust; chgd in April to Wells Fargo $75 (inc. key dep.)</t>
  </si>
  <si>
    <t>Letterhead - staff</t>
  </si>
  <si>
    <t>2015 over budget due to extra orders for VP-Ext. Rel.</t>
  </si>
  <si>
    <t>2016 - Increase in staff</t>
  </si>
  <si>
    <t>Estimate 5 bottles per month x $8.40 = $42.00 x 12 = $504.00</t>
  </si>
  <si>
    <t>Reclassed from 75010-000</t>
  </si>
  <si>
    <t xml:space="preserve">  Property tax (Prez) - zero / no longer billed due to $1.00 buy-out at lease end </t>
  </si>
  <si>
    <t xml:space="preserve">  July - Sept</t>
  </si>
  <si>
    <t>Oct - Dec</t>
  </si>
  <si>
    <t>Lion die for embossed business cards</t>
  </si>
  <si>
    <t xml:space="preserve">  Lease (Prez) - 2 quarterly payments @ $1,123.23  (lease expires 4/30/16)</t>
  </si>
  <si>
    <t>New lease (pending) expires 12/30/19</t>
  </si>
  <si>
    <t>Oct - Dec ($1,193.17 in 2014)</t>
  </si>
  <si>
    <t>July - Sept ($1,174.76 in 2014)</t>
  </si>
  <si>
    <t>and lion die for embossed business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</si>
</sst>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right"/>
    </xf>
    <xf numFmtId="43" fontId="0" fillId="0" borderId="0" xfId="1" applyFont="1"/>
    <xf numFmtId="0" fontId="0" fillId="0" borderId="1" xfId="0" applyBorder="1" applyAlignment="1">
      <alignment horizontal="center"/>
    </xf>
    <xf numFmtId="43" fontId="0" fillId="0" borderId="2" xfId="1" applyFont="1" applyBorder="1"/>
    <xf numFmtId="43" fontId="0" fillId="0" borderId="0" xfId="0" applyNumberFormat="1"/>
    <xf numFmtId="0" fontId="4" fillId="0" borderId="0" xfId="0" applyFont="1" applyAlignment="1">
      <alignment vertical="center"/>
    </xf>
    <xf numFmtId="43" fontId="0" fillId="0" borderId="0" xfId="0" applyNumberFormat="1" applyAlignment="1">
      <alignment horizontal="left"/>
    </xf>
    <xf numFmtId="0" fontId="2" fillId="0" borderId="0" xfId="0" applyFont="1" applyFill="1"/>
    <xf numFmtId="43" fontId="0" fillId="0" borderId="1" xfId="1" applyFont="1" applyBorder="1"/>
    <xf numFmtId="43" fontId="0" fillId="0" borderId="0" xfId="1" applyFont="1" applyBorder="1"/>
    <xf numFmtId="0" fontId="5" fillId="0" borderId="0" xfId="0" applyFont="1"/>
    <xf numFmtId="43" fontId="0" fillId="0" borderId="0" xfId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/>
    <xf numFmtId="43" fontId="0" fillId="0" borderId="0" xfId="1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2" applyNumberFormat="1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43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0" fillId="0" borderId="0" xfId="0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zoomScaleNormal="100" workbookViewId="0">
      <selection activeCell="D23" sqref="D23"/>
    </sheetView>
  </sheetViews>
  <sheetFormatPr defaultRowHeight="15" x14ac:dyDescent="0.25"/>
  <cols>
    <col min="1" max="2" width="10.5703125" bestFit="1" customWidth="1"/>
    <col min="3" max="3" width="11.5703125" bestFit="1" customWidth="1"/>
  </cols>
  <sheetData>
    <row r="1" spans="1:6" x14ac:dyDescent="0.25">
      <c r="A1" t="s">
        <v>0</v>
      </c>
    </row>
    <row r="3" spans="1:6" ht="18.75" x14ac:dyDescent="0.3">
      <c r="A3" s="18">
        <v>2015</v>
      </c>
    </row>
    <row r="4" spans="1:6" x14ac:dyDescent="0.25">
      <c r="A4" s="3">
        <v>6091.2</v>
      </c>
      <c r="B4" t="s">
        <v>56</v>
      </c>
    </row>
    <row r="5" spans="1:6" x14ac:dyDescent="0.25">
      <c r="A5" s="3">
        <v>1000</v>
      </c>
      <c r="B5" t="s">
        <v>92</v>
      </c>
    </row>
    <row r="6" spans="1:6" x14ac:dyDescent="0.25">
      <c r="A6" s="3">
        <v>1700</v>
      </c>
      <c r="B6" t="s">
        <v>64</v>
      </c>
    </row>
    <row r="7" spans="1:6" x14ac:dyDescent="0.25">
      <c r="A7" s="3">
        <v>530</v>
      </c>
      <c r="B7" t="s">
        <v>93</v>
      </c>
    </row>
    <row r="8" spans="1:6" x14ac:dyDescent="0.25">
      <c r="A8" s="3">
        <v>0</v>
      </c>
      <c r="B8" t="s">
        <v>60</v>
      </c>
    </row>
    <row r="9" spans="1:6" x14ac:dyDescent="0.25">
      <c r="A9" s="3">
        <v>25</v>
      </c>
      <c r="B9" t="s">
        <v>61</v>
      </c>
    </row>
    <row r="10" spans="1:6" x14ac:dyDescent="0.25">
      <c r="A10" s="3">
        <v>0</v>
      </c>
      <c r="B10" t="s">
        <v>62</v>
      </c>
    </row>
    <row r="11" spans="1:6" ht="15.75" customHeight="1" x14ac:dyDescent="0.25">
      <c r="A11" s="3">
        <v>0</v>
      </c>
      <c r="B11" t="s">
        <v>65</v>
      </c>
    </row>
    <row r="12" spans="1:6" ht="15.75" customHeight="1" x14ac:dyDescent="0.25">
      <c r="A12" s="3">
        <v>100</v>
      </c>
      <c r="B12" t="s">
        <v>63</v>
      </c>
    </row>
    <row r="13" spans="1:6" x14ac:dyDescent="0.25">
      <c r="A13" s="3">
        <v>2500</v>
      </c>
      <c r="B13" t="s">
        <v>53</v>
      </c>
    </row>
    <row r="14" spans="1:6" ht="15.75" thickBot="1" x14ac:dyDescent="0.3">
      <c r="A14" s="5">
        <f>SUM(A4:A13)</f>
        <v>11946.2</v>
      </c>
    </row>
    <row r="15" spans="1:6" ht="15.75" thickTop="1" x14ac:dyDescent="0.25">
      <c r="A15" s="3"/>
    </row>
    <row r="16" spans="1:6" x14ac:dyDescent="0.25">
      <c r="A16" s="2">
        <v>12000</v>
      </c>
      <c r="B16" t="s">
        <v>58</v>
      </c>
      <c r="E16" s="27"/>
      <c r="F16" s="27"/>
    </row>
    <row r="19" spans="1:5" ht="18.75" x14ac:dyDescent="0.3">
      <c r="A19" s="18">
        <v>2016</v>
      </c>
    </row>
    <row r="20" spans="1:5" x14ac:dyDescent="0.25">
      <c r="A20" s="2">
        <v>12500</v>
      </c>
      <c r="B20" t="s">
        <v>57</v>
      </c>
    </row>
    <row r="24" spans="1:5" x14ac:dyDescent="0.25">
      <c r="B24" s="4" t="s">
        <v>1</v>
      </c>
      <c r="C24" s="4" t="s">
        <v>2</v>
      </c>
      <c r="E24" s="6"/>
    </row>
    <row r="25" spans="1:5" x14ac:dyDescent="0.25">
      <c r="A25" s="1">
        <v>2016</v>
      </c>
      <c r="B25" s="21"/>
      <c r="C25" s="25">
        <v>12500</v>
      </c>
    </row>
    <row r="26" spans="1:5" x14ac:dyDescent="0.25">
      <c r="A26" s="1">
        <v>2015</v>
      </c>
      <c r="B26" s="13">
        <v>10774.79</v>
      </c>
      <c r="C26" s="13">
        <v>12500</v>
      </c>
    </row>
    <row r="27" spans="1:5" x14ac:dyDescent="0.25">
      <c r="A27" s="1">
        <v>2014</v>
      </c>
      <c r="B27" s="13">
        <v>11695.61</v>
      </c>
      <c r="C27" s="13">
        <v>13000</v>
      </c>
    </row>
    <row r="28" spans="1:5" x14ac:dyDescent="0.25">
      <c r="A28" s="1">
        <v>2013</v>
      </c>
      <c r="B28" s="13">
        <v>11502.87</v>
      </c>
      <c r="C28" s="13">
        <v>13500</v>
      </c>
    </row>
    <row r="29" spans="1:5" x14ac:dyDescent="0.25">
      <c r="A29" s="1">
        <v>2012</v>
      </c>
      <c r="B29" s="2">
        <v>10891.22</v>
      </c>
      <c r="C29" s="2">
        <v>13500</v>
      </c>
    </row>
    <row r="30" spans="1:5" x14ac:dyDescent="0.25">
      <c r="A30" s="1">
        <v>2011</v>
      </c>
      <c r="B30" s="2">
        <v>10317.94</v>
      </c>
      <c r="C30" s="2">
        <v>15000</v>
      </c>
    </row>
    <row r="31" spans="1:5" x14ac:dyDescent="0.25">
      <c r="A31" s="1">
        <v>2010</v>
      </c>
      <c r="B31" s="3">
        <v>13854.9</v>
      </c>
      <c r="C31" s="3">
        <v>15000</v>
      </c>
    </row>
    <row r="32" spans="1:5" x14ac:dyDescent="0.25">
      <c r="A32" s="1">
        <v>2009</v>
      </c>
      <c r="B32" s="3">
        <v>13020.31</v>
      </c>
      <c r="C32" s="3">
        <v>15000</v>
      </c>
    </row>
    <row r="33" spans="1:3" x14ac:dyDescent="0.25">
      <c r="A33" s="1">
        <v>2008</v>
      </c>
      <c r="B33" s="3">
        <v>13658.5</v>
      </c>
      <c r="C33" s="3">
        <v>16000</v>
      </c>
    </row>
    <row r="34" spans="1:3" x14ac:dyDescent="0.25">
      <c r="A34" s="1"/>
      <c r="B34" s="3"/>
      <c r="C34" s="3"/>
    </row>
  </sheetData>
  <mergeCells count="1">
    <mergeCell ref="E16:F16"/>
  </mergeCells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10.5703125" bestFit="1" customWidth="1"/>
    <col min="2" max="2" width="12.85546875" customWidth="1"/>
    <col min="3" max="3" width="12.42578125" customWidth="1"/>
    <col min="5" max="5" width="11.28515625" customWidth="1"/>
  </cols>
  <sheetData>
    <row r="1" spans="1:5" x14ac:dyDescent="0.25">
      <c r="A1" t="s">
        <v>20</v>
      </c>
    </row>
    <row r="3" spans="1:5" ht="18.75" x14ac:dyDescent="0.3">
      <c r="A3" s="18">
        <v>2015</v>
      </c>
    </row>
    <row r="4" spans="1:5" x14ac:dyDescent="0.25">
      <c r="A4" s="3">
        <v>2689.26</v>
      </c>
      <c r="B4" t="s">
        <v>56</v>
      </c>
    </row>
    <row r="5" spans="1:5" x14ac:dyDescent="0.25">
      <c r="A5" s="3">
        <f>E5</f>
        <v>1344.63</v>
      </c>
      <c r="B5" t="s">
        <v>103</v>
      </c>
      <c r="C5" s="6">
        <f>A4/8</f>
        <v>336.15750000000003</v>
      </c>
      <c r="D5" t="s">
        <v>21</v>
      </c>
      <c r="E5" s="6">
        <f>C5*4</f>
        <v>1344.63</v>
      </c>
    </row>
    <row r="6" spans="1:5" x14ac:dyDescent="0.25">
      <c r="A6" s="3">
        <v>800</v>
      </c>
      <c r="B6" t="s">
        <v>83</v>
      </c>
      <c r="C6" s="6"/>
      <c r="E6" s="6"/>
    </row>
    <row r="7" spans="1:5" ht="15.75" thickBot="1" x14ac:dyDescent="0.3">
      <c r="A7" s="5">
        <f>SUM(A4:A6)</f>
        <v>4833.8900000000003</v>
      </c>
    </row>
    <row r="8" spans="1:5" ht="15.75" thickTop="1" x14ac:dyDescent="0.25">
      <c r="A8" s="3"/>
    </row>
    <row r="9" spans="1:5" x14ac:dyDescent="0.25">
      <c r="A9" s="2">
        <v>5000</v>
      </c>
      <c r="B9" t="s">
        <v>58</v>
      </c>
    </row>
    <row r="12" spans="1:5" ht="18.75" x14ac:dyDescent="0.3">
      <c r="A12" s="18">
        <v>2016</v>
      </c>
    </row>
    <row r="13" spans="1:5" x14ac:dyDescent="0.25">
      <c r="A13" s="2">
        <v>5000</v>
      </c>
      <c r="B13" t="s">
        <v>57</v>
      </c>
    </row>
    <row r="17" spans="1:3" x14ac:dyDescent="0.25">
      <c r="B17" s="4" t="s">
        <v>1</v>
      </c>
      <c r="C17" s="4" t="s">
        <v>2</v>
      </c>
    </row>
    <row r="18" spans="1:3" x14ac:dyDescent="0.25">
      <c r="A18" s="1">
        <v>2016</v>
      </c>
      <c r="B18" s="21"/>
      <c r="C18" s="26">
        <v>5000</v>
      </c>
    </row>
    <row r="19" spans="1:3" x14ac:dyDescent="0.25">
      <c r="A19" s="1">
        <v>2015</v>
      </c>
      <c r="B19" s="13">
        <v>6980.56</v>
      </c>
      <c r="C19" s="13">
        <v>4500</v>
      </c>
    </row>
    <row r="20" spans="1:3" x14ac:dyDescent="0.25">
      <c r="A20" s="1">
        <v>2014</v>
      </c>
      <c r="B20" s="13">
        <v>4612.92</v>
      </c>
      <c r="C20" s="13">
        <v>4000</v>
      </c>
    </row>
    <row r="21" spans="1:3" x14ac:dyDescent="0.25">
      <c r="A21" s="1">
        <v>2013</v>
      </c>
      <c r="B21" s="13">
        <v>4471.57</v>
      </c>
      <c r="C21" s="13">
        <v>5000</v>
      </c>
    </row>
    <row r="22" spans="1:3" x14ac:dyDescent="0.25">
      <c r="A22" s="1">
        <v>2012</v>
      </c>
      <c r="B22" s="2">
        <v>4641.8999999999996</v>
      </c>
      <c r="C22" s="2">
        <v>5000</v>
      </c>
    </row>
    <row r="23" spans="1:3" x14ac:dyDescent="0.25">
      <c r="A23" s="1">
        <v>2011</v>
      </c>
      <c r="B23" s="2">
        <v>5138.03</v>
      </c>
      <c r="C23" s="2">
        <v>4500</v>
      </c>
    </row>
    <row r="24" spans="1:3" x14ac:dyDescent="0.25">
      <c r="A24" s="1">
        <v>2010</v>
      </c>
      <c r="B24" s="3">
        <v>3499.59</v>
      </c>
      <c r="C24" s="3">
        <v>5000</v>
      </c>
    </row>
    <row r="25" spans="1:3" x14ac:dyDescent="0.25">
      <c r="A25" s="1">
        <v>2009</v>
      </c>
      <c r="B25" s="3">
        <v>5043.43</v>
      </c>
      <c r="C25" s="3">
        <v>4500</v>
      </c>
    </row>
    <row r="26" spans="1:3" x14ac:dyDescent="0.25">
      <c r="A26" s="1">
        <v>2008</v>
      </c>
      <c r="B26" s="3">
        <v>4942.38</v>
      </c>
      <c r="C26" s="3">
        <v>4000</v>
      </c>
    </row>
    <row r="27" spans="1:3" x14ac:dyDescent="0.25">
      <c r="A27" s="1"/>
      <c r="B27" s="3"/>
      <c r="C27" s="3"/>
    </row>
  </sheetData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10.5703125" bestFit="1" customWidth="1"/>
    <col min="2" max="2" width="11.85546875" customWidth="1"/>
    <col min="3" max="3" width="12.42578125" customWidth="1"/>
    <col min="5" max="5" width="10.85546875" customWidth="1"/>
  </cols>
  <sheetData>
    <row r="1" spans="1:5" x14ac:dyDescent="0.25">
      <c r="A1" t="s">
        <v>22</v>
      </c>
    </row>
    <row r="3" spans="1:5" ht="18.75" x14ac:dyDescent="0.3">
      <c r="A3" s="18">
        <v>2015</v>
      </c>
    </row>
    <row r="4" spans="1:5" x14ac:dyDescent="0.25">
      <c r="A4" s="3">
        <v>5960.97</v>
      </c>
      <c r="B4" t="s">
        <v>56</v>
      </c>
    </row>
    <row r="5" spans="1:5" x14ac:dyDescent="0.25">
      <c r="A5" s="3">
        <f>3*200</f>
        <v>600</v>
      </c>
      <c r="B5" t="s">
        <v>36</v>
      </c>
    </row>
    <row r="6" spans="1:5" x14ac:dyDescent="0.25">
      <c r="A6" s="3">
        <v>1750</v>
      </c>
      <c r="B6" t="s">
        <v>84</v>
      </c>
      <c r="C6" s="6"/>
      <c r="E6" s="6"/>
    </row>
    <row r="7" spans="1:5" ht="15.75" thickBot="1" x14ac:dyDescent="0.3">
      <c r="A7" s="5">
        <f>SUM(A4:A6)</f>
        <v>8310.9700000000012</v>
      </c>
    </row>
    <row r="8" spans="1:5" ht="15.75" thickTop="1" x14ac:dyDescent="0.25">
      <c r="A8" s="3"/>
    </row>
    <row r="9" spans="1:5" x14ac:dyDescent="0.25">
      <c r="A9" s="2">
        <v>9000</v>
      </c>
      <c r="B9" t="s">
        <v>58</v>
      </c>
    </row>
    <row r="12" spans="1:5" ht="18.75" x14ac:dyDescent="0.3">
      <c r="A12" s="18">
        <v>2016</v>
      </c>
    </row>
    <row r="13" spans="1:5" x14ac:dyDescent="0.25">
      <c r="A13" s="2">
        <v>10000</v>
      </c>
      <c r="B13" t="s">
        <v>57</v>
      </c>
    </row>
    <row r="15" spans="1:5" x14ac:dyDescent="0.25">
      <c r="A15" s="12"/>
    </row>
    <row r="17" spans="1:4" x14ac:dyDescent="0.25">
      <c r="B17" s="4" t="s">
        <v>1</v>
      </c>
      <c r="C17" s="4" t="s">
        <v>2</v>
      </c>
    </row>
    <row r="18" spans="1:4" x14ac:dyDescent="0.25">
      <c r="A18" s="1">
        <v>2016</v>
      </c>
      <c r="B18" s="21"/>
      <c r="C18" s="25">
        <v>10000</v>
      </c>
    </row>
    <row r="19" spans="1:4" x14ac:dyDescent="0.25">
      <c r="A19" s="1">
        <v>2015</v>
      </c>
      <c r="B19" s="13">
        <v>8027.96</v>
      </c>
      <c r="C19" s="13">
        <v>10000</v>
      </c>
    </row>
    <row r="20" spans="1:4" x14ac:dyDescent="0.25">
      <c r="A20" s="1">
        <v>2014</v>
      </c>
      <c r="B20" s="13">
        <v>9685.31</v>
      </c>
      <c r="C20" s="13">
        <v>9000</v>
      </c>
      <c r="D20" t="s">
        <v>34</v>
      </c>
    </row>
    <row r="21" spans="1:4" x14ac:dyDescent="0.25">
      <c r="A21" s="1">
        <v>2013</v>
      </c>
      <c r="B21" s="13">
        <v>7463.23</v>
      </c>
      <c r="C21" s="13">
        <v>12000</v>
      </c>
      <c r="D21" t="s">
        <v>35</v>
      </c>
    </row>
    <row r="22" spans="1:4" x14ac:dyDescent="0.25">
      <c r="A22" s="1">
        <v>2012</v>
      </c>
      <c r="B22" s="2">
        <v>11599.68</v>
      </c>
      <c r="C22" s="2">
        <v>12000</v>
      </c>
    </row>
    <row r="23" spans="1:4" x14ac:dyDescent="0.25">
      <c r="A23" s="1">
        <v>2011</v>
      </c>
      <c r="B23" s="2">
        <v>10654.58</v>
      </c>
      <c r="C23" s="2">
        <v>10000</v>
      </c>
    </row>
    <row r="24" spans="1:4" x14ac:dyDescent="0.25">
      <c r="A24" s="1">
        <v>2010</v>
      </c>
      <c r="B24" s="3">
        <v>8311.9699999999993</v>
      </c>
      <c r="C24" s="3">
        <v>9000</v>
      </c>
    </row>
    <row r="25" spans="1:4" x14ac:dyDescent="0.25">
      <c r="A25" s="1">
        <v>2009</v>
      </c>
      <c r="B25" s="3">
        <v>10036.94</v>
      </c>
      <c r="C25" s="3">
        <v>9000</v>
      </c>
    </row>
    <row r="26" spans="1:4" x14ac:dyDescent="0.25">
      <c r="A26" s="1">
        <v>2008</v>
      </c>
      <c r="B26" s="3">
        <v>9432.14</v>
      </c>
      <c r="C26" s="3">
        <v>7000</v>
      </c>
    </row>
    <row r="27" spans="1:4" x14ac:dyDescent="0.25">
      <c r="A27" s="1"/>
      <c r="B27" s="3"/>
      <c r="C27" s="3"/>
    </row>
  </sheetData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Layout" zoomScaleNormal="100" workbookViewId="0">
      <selection activeCell="F2" sqref="F2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</cols>
  <sheetData>
    <row r="1" spans="1:7" x14ac:dyDescent="0.25">
      <c r="A1" t="s">
        <v>16</v>
      </c>
    </row>
    <row r="3" spans="1:7" ht="18.75" x14ac:dyDescent="0.3">
      <c r="A3" s="18">
        <v>2015</v>
      </c>
    </row>
    <row r="4" spans="1:7" x14ac:dyDescent="0.25">
      <c r="A4" s="3">
        <v>0</v>
      </c>
      <c r="B4" t="s">
        <v>56</v>
      </c>
    </row>
    <row r="5" spans="1:7" x14ac:dyDescent="0.25">
      <c r="A5" s="3">
        <v>75</v>
      </c>
      <c r="B5" t="s">
        <v>85</v>
      </c>
      <c r="F5" s="6"/>
      <c r="G5" s="6"/>
    </row>
    <row r="6" spans="1:7" ht="15.75" thickBot="1" x14ac:dyDescent="0.3">
      <c r="A6" s="5">
        <f>SUM(A4:A5)</f>
        <v>75</v>
      </c>
    </row>
    <row r="7" spans="1:7" ht="15.75" thickTop="1" x14ac:dyDescent="0.25">
      <c r="A7" s="3"/>
    </row>
    <row r="8" spans="1:7" x14ac:dyDescent="0.25">
      <c r="A8" s="2">
        <v>75</v>
      </c>
      <c r="B8" t="s">
        <v>58</v>
      </c>
    </row>
    <row r="9" spans="1:7" x14ac:dyDescent="0.25">
      <c r="A9" s="2"/>
    </row>
    <row r="11" spans="1:7" ht="18.75" x14ac:dyDescent="0.3">
      <c r="A11" s="18">
        <v>2016</v>
      </c>
    </row>
    <row r="12" spans="1:7" x14ac:dyDescent="0.25">
      <c r="A12" s="2">
        <v>75</v>
      </c>
      <c r="B12" t="s">
        <v>57</v>
      </c>
    </row>
  </sheetData>
  <pageMargins left="0.7" right="0.7" top="0.75" bottom="0.75" header="0.3" footer="0.3"/>
  <pageSetup orientation="portrait" r:id="rId1"/>
  <headerFooter>
    <oddHeader>&amp;R&amp;9 9/15/15</oddHeader>
    <oddFooter>&amp;L&amp;Z&amp;F&amp;A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Layout" zoomScaleNormal="100" workbookViewId="0">
      <selection activeCell="B23" sqref="B23"/>
    </sheetView>
  </sheetViews>
  <sheetFormatPr defaultRowHeight="15" x14ac:dyDescent="0.25"/>
  <cols>
    <col min="1" max="1" width="11.5703125" customWidth="1"/>
    <col min="2" max="2" width="11.7109375" customWidth="1"/>
    <col min="3" max="3" width="11.28515625" customWidth="1"/>
    <col min="5" max="5" width="10.5703125" customWidth="1"/>
    <col min="6" max="6" width="5.42578125" customWidth="1"/>
  </cols>
  <sheetData>
    <row r="1" spans="1:9" x14ac:dyDescent="0.25">
      <c r="A1" t="s">
        <v>10</v>
      </c>
    </row>
    <row r="3" spans="1:9" ht="18.75" x14ac:dyDescent="0.3">
      <c r="A3" s="18">
        <v>2015</v>
      </c>
    </row>
    <row r="4" spans="1:9" x14ac:dyDescent="0.25">
      <c r="A4" s="3">
        <v>3369.69</v>
      </c>
      <c r="B4" t="s">
        <v>56</v>
      </c>
    </row>
    <row r="5" spans="1:9" x14ac:dyDescent="0.25">
      <c r="A5" s="3">
        <v>1123.23</v>
      </c>
      <c r="B5" t="s">
        <v>59</v>
      </c>
    </row>
    <row r="6" spans="1:9" x14ac:dyDescent="0.25">
      <c r="A6" s="3">
        <v>0</v>
      </c>
      <c r="B6" s="28" t="s">
        <v>112</v>
      </c>
      <c r="C6" s="28"/>
      <c r="D6" s="28"/>
      <c r="E6" s="28"/>
      <c r="F6" s="28"/>
      <c r="G6" s="28"/>
      <c r="H6" s="28"/>
      <c r="I6" s="28"/>
    </row>
    <row r="7" spans="1:9" x14ac:dyDescent="0.25">
      <c r="A7" s="3">
        <v>2352.3000000000002</v>
      </c>
      <c r="B7" t="s">
        <v>88</v>
      </c>
    </row>
    <row r="8" spans="1:9" ht="15.75" thickBot="1" x14ac:dyDescent="0.3">
      <c r="A8" s="5">
        <f>SUM(A4:A7)</f>
        <v>6845.22</v>
      </c>
      <c r="E8" t="s">
        <v>19</v>
      </c>
    </row>
    <row r="9" spans="1:9" ht="15.75" thickTop="1" x14ac:dyDescent="0.25">
      <c r="A9" s="3"/>
    </row>
    <row r="10" spans="1:9" x14ac:dyDescent="0.25">
      <c r="A10" s="2">
        <v>6900</v>
      </c>
      <c r="B10" t="s">
        <v>58</v>
      </c>
    </row>
    <row r="11" spans="1:9" x14ac:dyDescent="0.25">
      <c r="A11" s="2"/>
    </row>
    <row r="12" spans="1:9" x14ac:dyDescent="0.25">
      <c r="A12" s="2"/>
    </row>
    <row r="13" spans="1:9" ht="18.75" x14ac:dyDescent="0.3">
      <c r="A13" s="18">
        <v>2016</v>
      </c>
    </row>
    <row r="14" spans="1:9" x14ac:dyDescent="0.25">
      <c r="A14" s="3">
        <f>2*1123.23</f>
        <v>2246.46</v>
      </c>
      <c r="B14" t="s">
        <v>116</v>
      </c>
    </row>
    <row r="15" spans="1:9" x14ac:dyDescent="0.25">
      <c r="A15" s="3">
        <f>4*2352.3</f>
        <v>9409.2000000000007</v>
      </c>
      <c r="B15" t="s">
        <v>86</v>
      </c>
    </row>
    <row r="16" spans="1:9" ht="15.75" thickBot="1" x14ac:dyDescent="0.3">
      <c r="A16" s="5">
        <f>SUM(A14:A15)</f>
        <v>11655.66</v>
      </c>
    </row>
    <row r="17" spans="1:4" ht="15.75" thickTop="1" x14ac:dyDescent="0.25"/>
    <row r="18" spans="1:4" x14ac:dyDescent="0.25">
      <c r="A18" s="2">
        <v>12000</v>
      </c>
      <c r="B18" t="s">
        <v>57</v>
      </c>
    </row>
    <row r="22" spans="1:4" x14ac:dyDescent="0.25">
      <c r="B22" s="4" t="s">
        <v>1</v>
      </c>
      <c r="C22" s="4" t="s">
        <v>2</v>
      </c>
    </row>
    <row r="23" spans="1:4" x14ac:dyDescent="0.25">
      <c r="A23" s="1">
        <v>2016</v>
      </c>
      <c r="B23" s="21"/>
      <c r="C23" s="24">
        <v>12000</v>
      </c>
    </row>
    <row r="24" spans="1:4" x14ac:dyDescent="0.25">
      <c r="A24" s="1">
        <v>2015</v>
      </c>
      <c r="B24" s="13">
        <v>9798.66</v>
      </c>
      <c r="C24" s="13">
        <v>5000</v>
      </c>
      <c r="D24" t="s">
        <v>87</v>
      </c>
    </row>
    <row r="25" spans="1:4" x14ac:dyDescent="0.25">
      <c r="A25" s="1">
        <v>2014</v>
      </c>
      <c r="B25" s="13">
        <v>4492.92</v>
      </c>
      <c r="C25" s="13">
        <v>16600</v>
      </c>
      <c r="D25" t="s">
        <v>37</v>
      </c>
    </row>
    <row r="26" spans="1:4" x14ac:dyDescent="0.25">
      <c r="A26" s="1">
        <v>2013</v>
      </c>
      <c r="B26" s="13">
        <v>11632.93</v>
      </c>
      <c r="C26" s="2">
        <v>25500</v>
      </c>
    </row>
    <row r="27" spans="1:4" x14ac:dyDescent="0.25">
      <c r="A27" s="1">
        <v>2012</v>
      </c>
      <c r="B27" s="2">
        <v>24268.080000000002</v>
      </c>
      <c r="C27" s="2">
        <v>26000</v>
      </c>
    </row>
    <row r="28" spans="1:4" x14ac:dyDescent="0.25">
      <c r="A28" s="1">
        <v>2011</v>
      </c>
      <c r="B28" s="2">
        <v>25418.400000000001</v>
      </c>
      <c r="C28" s="2">
        <v>26000</v>
      </c>
    </row>
    <row r="29" spans="1:4" x14ac:dyDescent="0.25">
      <c r="A29" s="1">
        <v>2010</v>
      </c>
      <c r="B29" s="3">
        <v>25565.5</v>
      </c>
      <c r="C29" s="3">
        <v>26000</v>
      </c>
    </row>
    <row r="30" spans="1:4" x14ac:dyDescent="0.25">
      <c r="A30" s="1">
        <v>2009</v>
      </c>
      <c r="B30" s="3">
        <v>24181.45</v>
      </c>
      <c r="C30" s="3">
        <v>28500</v>
      </c>
    </row>
    <row r="31" spans="1:4" x14ac:dyDescent="0.25">
      <c r="A31" s="1">
        <v>2008</v>
      </c>
      <c r="B31" s="3">
        <v>29134.79</v>
      </c>
      <c r="C31" s="3">
        <v>27500</v>
      </c>
    </row>
  </sheetData>
  <mergeCells count="1">
    <mergeCell ref="B6:I6"/>
  </mergeCells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</cols>
  <sheetData>
    <row r="1" spans="1:6" x14ac:dyDescent="0.25">
      <c r="A1" t="s">
        <v>12</v>
      </c>
    </row>
    <row r="3" spans="1:6" ht="18.75" x14ac:dyDescent="0.3">
      <c r="A3" s="18">
        <v>2015</v>
      </c>
    </row>
    <row r="4" spans="1:6" x14ac:dyDescent="0.25">
      <c r="A4" s="3">
        <v>4341.33</v>
      </c>
      <c r="B4" t="s">
        <v>56</v>
      </c>
    </row>
    <row r="5" spans="1:6" x14ac:dyDescent="0.25">
      <c r="A5" s="3">
        <v>2400</v>
      </c>
      <c r="B5" t="s">
        <v>39</v>
      </c>
    </row>
    <row r="6" spans="1:6" x14ac:dyDescent="0.25">
      <c r="A6" s="3">
        <v>2500</v>
      </c>
      <c r="B6" t="s">
        <v>40</v>
      </c>
      <c r="F6" s="6"/>
    </row>
    <row r="7" spans="1:6" ht="15.75" thickBot="1" x14ac:dyDescent="0.3">
      <c r="A7" s="5">
        <f>SUM(A4:A6)</f>
        <v>9241.33</v>
      </c>
    </row>
    <row r="8" spans="1:6" ht="15.75" thickTop="1" x14ac:dyDescent="0.25">
      <c r="A8" s="3"/>
    </row>
    <row r="9" spans="1:6" x14ac:dyDescent="0.25">
      <c r="A9" s="2">
        <v>9300</v>
      </c>
      <c r="B9" t="s">
        <v>58</v>
      </c>
    </row>
    <row r="10" spans="1:6" x14ac:dyDescent="0.25">
      <c r="A10" s="2"/>
    </row>
    <row r="12" spans="1:6" ht="18.75" x14ac:dyDescent="0.3">
      <c r="A12" s="18">
        <v>2016</v>
      </c>
    </row>
    <row r="13" spans="1:6" x14ac:dyDescent="0.25">
      <c r="A13" s="2">
        <v>9500</v>
      </c>
      <c r="B13" t="s">
        <v>57</v>
      </c>
    </row>
    <row r="17" spans="1:4" x14ac:dyDescent="0.25">
      <c r="B17" s="4" t="s">
        <v>1</v>
      </c>
      <c r="C17" s="4" t="s">
        <v>2</v>
      </c>
    </row>
    <row r="18" spans="1:4" x14ac:dyDescent="0.25">
      <c r="A18" s="1">
        <v>2016</v>
      </c>
      <c r="B18" s="21"/>
      <c r="C18" s="25">
        <v>9500</v>
      </c>
    </row>
    <row r="19" spans="1:4" x14ac:dyDescent="0.25">
      <c r="A19" s="1">
        <v>2015</v>
      </c>
      <c r="B19" s="13">
        <v>8220.67</v>
      </c>
      <c r="C19" s="13">
        <v>8000</v>
      </c>
      <c r="D19" t="s">
        <v>89</v>
      </c>
    </row>
    <row r="20" spans="1:4" x14ac:dyDescent="0.25">
      <c r="A20" s="1">
        <v>2014</v>
      </c>
      <c r="B20" s="13">
        <v>8829.02</v>
      </c>
      <c r="C20" s="13">
        <v>7500</v>
      </c>
    </row>
    <row r="21" spans="1:4" x14ac:dyDescent="0.25">
      <c r="A21" s="1">
        <v>2013</v>
      </c>
      <c r="B21" s="13">
        <v>7551.63</v>
      </c>
      <c r="C21" s="2">
        <v>7600</v>
      </c>
      <c r="D21" t="s">
        <v>38</v>
      </c>
    </row>
    <row r="22" spans="1:4" x14ac:dyDescent="0.25">
      <c r="A22" s="1">
        <v>2012</v>
      </c>
      <c r="B22" s="2">
        <v>7600.71</v>
      </c>
      <c r="C22" s="2">
        <v>7000</v>
      </c>
    </row>
    <row r="23" spans="1:4" x14ac:dyDescent="0.25">
      <c r="A23" s="1">
        <v>2011</v>
      </c>
      <c r="B23" s="2">
        <v>6104.36</v>
      </c>
      <c r="C23" s="2">
        <v>7500</v>
      </c>
    </row>
    <row r="24" spans="1:4" x14ac:dyDescent="0.25">
      <c r="A24" s="1">
        <v>2010</v>
      </c>
      <c r="B24" s="3">
        <v>6781.61</v>
      </c>
      <c r="C24" s="3">
        <v>7500</v>
      </c>
    </row>
    <row r="25" spans="1:4" x14ac:dyDescent="0.25">
      <c r="A25" s="1">
        <v>2009</v>
      </c>
      <c r="B25" s="3">
        <v>7421.84</v>
      </c>
      <c r="C25" s="3">
        <v>7500</v>
      </c>
    </row>
    <row r="26" spans="1:4" x14ac:dyDescent="0.25">
      <c r="A26" s="1">
        <v>2008</v>
      </c>
      <c r="B26" s="3">
        <v>7518.75</v>
      </c>
      <c r="C26" s="3">
        <v>7500</v>
      </c>
    </row>
  </sheetData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workbookViewId="0">
      <selection activeCell="B21" sqref="B21"/>
    </sheetView>
  </sheetViews>
  <sheetFormatPr defaultRowHeight="15" x14ac:dyDescent="0.25"/>
  <cols>
    <col min="1" max="1" width="10.7109375" customWidth="1"/>
    <col min="2" max="2" width="11.140625" customWidth="1"/>
    <col min="3" max="3" width="11.42578125" customWidth="1"/>
  </cols>
  <sheetData>
    <row r="1" spans="1:6" x14ac:dyDescent="0.25">
      <c r="A1" t="s">
        <v>13</v>
      </c>
    </row>
    <row r="3" spans="1:6" ht="18.75" x14ac:dyDescent="0.3">
      <c r="A3" s="18">
        <v>2015</v>
      </c>
    </row>
    <row r="4" spans="1:6" x14ac:dyDescent="0.25">
      <c r="A4" s="3">
        <v>2033.17</v>
      </c>
      <c r="B4" t="s">
        <v>56</v>
      </c>
    </row>
    <row r="5" spans="1:6" x14ac:dyDescent="0.25">
      <c r="A5" s="3">
        <v>636</v>
      </c>
      <c r="B5" t="s">
        <v>90</v>
      </c>
    </row>
    <row r="6" spans="1:6" ht="15.75" thickBot="1" x14ac:dyDescent="0.3">
      <c r="A6" s="5">
        <f>SUM(A4:A5)</f>
        <v>2669.17</v>
      </c>
    </row>
    <row r="7" spans="1:6" ht="15.75" thickTop="1" x14ac:dyDescent="0.25"/>
    <row r="8" spans="1:6" x14ac:dyDescent="0.25">
      <c r="A8" s="2">
        <v>2700</v>
      </c>
      <c r="B8" t="s">
        <v>58</v>
      </c>
    </row>
    <row r="11" spans="1:6" ht="18.75" x14ac:dyDescent="0.3">
      <c r="A11" s="18">
        <v>2016</v>
      </c>
    </row>
    <row r="12" spans="1:6" x14ac:dyDescent="0.25">
      <c r="A12" s="3">
        <v>1932</v>
      </c>
      <c r="B12" t="s">
        <v>104</v>
      </c>
      <c r="F12" s="7" t="s">
        <v>117</v>
      </c>
    </row>
    <row r="13" spans="1:6" x14ac:dyDescent="0.25">
      <c r="A13" s="3">
        <v>150</v>
      </c>
      <c r="B13" t="s">
        <v>11</v>
      </c>
    </row>
    <row r="14" spans="1:6" ht="15.75" thickBot="1" x14ac:dyDescent="0.3">
      <c r="A14" s="5">
        <f>SUM(A12:A13)</f>
        <v>2082</v>
      </c>
    </row>
    <row r="15" spans="1:6" ht="15.75" thickTop="1" x14ac:dyDescent="0.25"/>
    <row r="16" spans="1:6" x14ac:dyDescent="0.25">
      <c r="A16" s="2">
        <v>2100</v>
      </c>
      <c r="B16" t="s">
        <v>57</v>
      </c>
    </row>
    <row r="20" spans="1:3" x14ac:dyDescent="0.25">
      <c r="B20" s="4" t="s">
        <v>1</v>
      </c>
      <c r="C20" s="4" t="s">
        <v>2</v>
      </c>
    </row>
    <row r="21" spans="1:3" x14ac:dyDescent="0.25">
      <c r="A21" s="1">
        <v>2016</v>
      </c>
      <c r="B21" s="21"/>
      <c r="C21" s="25">
        <v>2100</v>
      </c>
    </row>
    <row r="22" spans="1:3" x14ac:dyDescent="0.25">
      <c r="A22" s="1">
        <v>2015</v>
      </c>
      <c r="B22" s="13">
        <v>2706.23</v>
      </c>
      <c r="C22" s="13">
        <v>2700</v>
      </c>
    </row>
    <row r="23" spans="1:3" x14ac:dyDescent="0.25">
      <c r="A23" s="1">
        <v>2014</v>
      </c>
      <c r="B23" s="13">
        <v>2703.15</v>
      </c>
      <c r="C23" s="13">
        <v>2700</v>
      </c>
    </row>
    <row r="24" spans="1:3" x14ac:dyDescent="0.25">
      <c r="A24" s="1">
        <v>2013</v>
      </c>
      <c r="B24" s="13">
        <v>2689.23</v>
      </c>
      <c r="C24" s="2">
        <v>3000</v>
      </c>
    </row>
    <row r="25" spans="1:3" x14ac:dyDescent="0.25">
      <c r="A25" s="1">
        <v>2012</v>
      </c>
      <c r="B25" s="2">
        <v>2689.55</v>
      </c>
      <c r="C25" s="2">
        <v>3000</v>
      </c>
    </row>
    <row r="26" spans="1:3" x14ac:dyDescent="0.25">
      <c r="A26" s="1">
        <v>2011</v>
      </c>
      <c r="B26" s="2">
        <v>2544</v>
      </c>
      <c r="C26" s="2">
        <v>3000</v>
      </c>
    </row>
    <row r="27" spans="1:3" x14ac:dyDescent="0.25">
      <c r="A27" s="1">
        <v>2010</v>
      </c>
      <c r="B27" s="3">
        <v>2722.58</v>
      </c>
      <c r="C27" s="3">
        <v>3000</v>
      </c>
    </row>
    <row r="28" spans="1:3" x14ac:dyDescent="0.25">
      <c r="A28" s="1">
        <v>2009</v>
      </c>
      <c r="B28" s="3">
        <v>2874.91</v>
      </c>
      <c r="C28" s="3">
        <v>3000</v>
      </c>
    </row>
    <row r="29" spans="1:3" x14ac:dyDescent="0.25">
      <c r="A29" s="1">
        <v>2008</v>
      </c>
      <c r="B29" s="3">
        <v>3018.72</v>
      </c>
      <c r="C29" s="3">
        <v>3300</v>
      </c>
    </row>
  </sheetData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Layout" zoomScaleNormal="100" workbookViewId="0">
      <selection activeCell="B19" sqref="B19"/>
    </sheetView>
  </sheetViews>
  <sheetFormatPr defaultRowHeight="15" x14ac:dyDescent="0.25"/>
  <cols>
    <col min="1" max="1" width="10.7109375" customWidth="1"/>
    <col min="2" max="2" width="11.140625" customWidth="1"/>
    <col min="3" max="3" width="11.42578125" customWidth="1"/>
  </cols>
  <sheetData>
    <row r="1" spans="1:6" x14ac:dyDescent="0.25">
      <c r="A1" t="s">
        <v>42</v>
      </c>
    </row>
    <row r="3" spans="1:6" ht="18.75" x14ac:dyDescent="0.3">
      <c r="A3" s="18">
        <v>2015</v>
      </c>
    </row>
    <row r="4" spans="1:6" x14ac:dyDescent="0.25">
      <c r="A4" s="3">
        <v>50</v>
      </c>
      <c r="B4" t="s">
        <v>56</v>
      </c>
    </row>
    <row r="5" spans="1:6" ht="15.75" thickBot="1" x14ac:dyDescent="0.3">
      <c r="A5" s="5">
        <f>SUM(A4:A4)</f>
        <v>50</v>
      </c>
    </row>
    <row r="6" spans="1:6" ht="15.75" thickTop="1" x14ac:dyDescent="0.25"/>
    <row r="7" spans="1:6" x14ac:dyDescent="0.25">
      <c r="A7" s="2">
        <v>50</v>
      </c>
      <c r="B7" t="s">
        <v>58</v>
      </c>
    </row>
    <row r="8" spans="1:6" x14ac:dyDescent="0.25">
      <c r="A8" s="2"/>
    </row>
    <row r="9" spans="1:6" x14ac:dyDescent="0.25">
      <c r="A9" s="2"/>
    </row>
    <row r="10" spans="1:6" ht="18.75" x14ac:dyDescent="0.3">
      <c r="A10" s="18">
        <v>2016</v>
      </c>
    </row>
    <row r="11" spans="1:6" x14ac:dyDescent="0.25">
      <c r="A11" s="3">
        <v>55</v>
      </c>
      <c r="F11" s="7"/>
    </row>
    <row r="12" spans="1:6" ht="15.75" thickBot="1" x14ac:dyDescent="0.3">
      <c r="A12" s="5">
        <f>SUM(A11:A11)</f>
        <v>55</v>
      </c>
    </row>
    <row r="13" spans="1:6" ht="15.75" thickTop="1" x14ac:dyDescent="0.25"/>
    <row r="14" spans="1:6" x14ac:dyDescent="0.25">
      <c r="A14" s="2">
        <v>55</v>
      </c>
      <c r="B14" t="s">
        <v>57</v>
      </c>
    </row>
    <row r="18" spans="1:9" x14ac:dyDescent="0.25">
      <c r="B18" s="4" t="s">
        <v>1</v>
      </c>
      <c r="C18" s="4" t="s">
        <v>2</v>
      </c>
    </row>
    <row r="19" spans="1:9" x14ac:dyDescent="0.25">
      <c r="A19" s="1">
        <v>2016</v>
      </c>
      <c r="B19" s="21"/>
      <c r="C19" s="6">
        <v>55</v>
      </c>
    </row>
    <row r="20" spans="1:9" x14ac:dyDescent="0.25">
      <c r="A20" s="1">
        <v>2015</v>
      </c>
      <c r="B20" s="13">
        <v>50</v>
      </c>
      <c r="C20" s="13">
        <v>100</v>
      </c>
      <c r="D20" s="28" t="s">
        <v>105</v>
      </c>
      <c r="E20" s="28"/>
      <c r="F20" s="28"/>
      <c r="G20" s="28"/>
      <c r="H20" s="28"/>
      <c r="I20" s="28"/>
    </row>
    <row r="21" spans="1:9" x14ac:dyDescent="0.25">
      <c r="A21" s="1">
        <v>2014</v>
      </c>
      <c r="B21" s="13">
        <v>125</v>
      </c>
      <c r="C21" s="13">
        <v>50</v>
      </c>
      <c r="D21" s="28" t="s">
        <v>106</v>
      </c>
      <c r="E21" s="28"/>
      <c r="F21" s="28"/>
      <c r="G21" s="28"/>
      <c r="H21" s="28"/>
      <c r="I21" s="28"/>
    </row>
    <row r="22" spans="1:9" x14ac:dyDescent="0.25">
      <c r="A22" s="1">
        <v>2013</v>
      </c>
      <c r="B22" s="13">
        <v>50</v>
      </c>
      <c r="C22" s="2">
        <v>50</v>
      </c>
    </row>
  </sheetData>
  <mergeCells count="2">
    <mergeCell ref="D20:I20"/>
    <mergeCell ref="D21:I21"/>
  </mergeCells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10.42578125" customWidth="1"/>
    <col min="2" max="2" width="10.140625" customWidth="1"/>
    <col min="3" max="3" width="11.28515625" customWidth="1"/>
  </cols>
  <sheetData>
    <row r="1" spans="1:8" x14ac:dyDescent="0.25">
      <c r="A1" t="s">
        <v>14</v>
      </c>
    </row>
    <row r="3" spans="1:8" ht="18.75" x14ac:dyDescent="0.3">
      <c r="A3" s="18">
        <v>2015</v>
      </c>
    </row>
    <row r="4" spans="1:8" x14ac:dyDescent="0.25">
      <c r="A4" s="3">
        <v>2503.94</v>
      </c>
      <c r="B4" t="s">
        <v>56</v>
      </c>
      <c r="F4" s="8"/>
    </row>
    <row r="5" spans="1:8" x14ac:dyDescent="0.25">
      <c r="A5" s="3">
        <v>1250</v>
      </c>
      <c r="B5" s="1" t="s">
        <v>113</v>
      </c>
      <c r="D5" s="28" t="s">
        <v>119</v>
      </c>
      <c r="E5" s="28"/>
      <c r="F5" s="28"/>
      <c r="G5" s="28"/>
      <c r="H5" s="28"/>
    </row>
    <row r="6" spans="1:8" x14ac:dyDescent="0.25">
      <c r="A6" s="3">
        <v>1250</v>
      </c>
      <c r="B6" s="1" t="s">
        <v>114</v>
      </c>
      <c r="D6" s="28" t="s">
        <v>118</v>
      </c>
      <c r="E6" s="28"/>
      <c r="F6" s="28"/>
      <c r="G6" s="28"/>
      <c r="H6" s="28"/>
    </row>
    <row r="7" spans="1:8" ht="15.75" thickBot="1" x14ac:dyDescent="0.3">
      <c r="A7" s="5">
        <f>SUM(A4:A6)</f>
        <v>5003.9400000000005</v>
      </c>
    </row>
    <row r="8" spans="1:8" ht="15.75" thickTop="1" x14ac:dyDescent="0.25">
      <c r="A8" s="3"/>
    </row>
    <row r="9" spans="1:8" x14ac:dyDescent="0.25">
      <c r="A9" s="2">
        <v>5000</v>
      </c>
      <c r="B9" t="s">
        <v>58</v>
      </c>
    </row>
    <row r="10" spans="1:8" x14ac:dyDescent="0.25">
      <c r="A10" s="2"/>
    </row>
    <row r="12" spans="1:8" ht="18.75" x14ac:dyDescent="0.3">
      <c r="A12" s="18">
        <v>2016</v>
      </c>
    </row>
    <row r="13" spans="1:8" x14ac:dyDescent="0.25">
      <c r="A13" s="2">
        <v>5500</v>
      </c>
      <c r="B13" t="s">
        <v>57</v>
      </c>
    </row>
    <row r="17" spans="1:4" x14ac:dyDescent="0.25">
      <c r="B17" s="4" t="s">
        <v>1</v>
      </c>
      <c r="C17" s="4" t="s">
        <v>2</v>
      </c>
    </row>
    <row r="18" spans="1:4" x14ac:dyDescent="0.25">
      <c r="A18" s="1">
        <v>2016</v>
      </c>
      <c r="B18" s="21"/>
      <c r="C18" s="25">
        <v>5500</v>
      </c>
    </row>
    <row r="19" spans="1:4" x14ac:dyDescent="0.25">
      <c r="A19" s="1">
        <v>2015</v>
      </c>
      <c r="B19" s="13">
        <v>5384.5</v>
      </c>
      <c r="C19" s="13">
        <v>4000</v>
      </c>
      <c r="D19" t="s">
        <v>91</v>
      </c>
    </row>
    <row r="20" spans="1:4" x14ac:dyDescent="0.25">
      <c r="A20" s="1">
        <v>2014</v>
      </c>
      <c r="B20" s="13">
        <v>3237.37</v>
      </c>
      <c r="C20" s="13">
        <v>4000</v>
      </c>
      <c r="D20" t="s">
        <v>44</v>
      </c>
    </row>
    <row r="21" spans="1:4" x14ac:dyDescent="0.25">
      <c r="A21" s="1">
        <v>2013</v>
      </c>
      <c r="B21" s="13">
        <v>5957.91</v>
      </c>
      <c r="C21" s="2">
        <v>3500</v>
      </c>
      <c r="D21" t="s">
        <v>43</v>
      </c>
    </row>
    <row r="22" spans="1:4" x14ac:dyDescent="0.25">
      <c r="A22" s="1">
        <v>2012</v>
      </c>
      <c r="B22" s="2">
        <v>3528.18</v>
      </c>
      <c r="C22" s="2">
        <v>2850</v>
      </c>
    </row>
    <row r="23" spans="1:4" x14ac:dyDescent="0.25">
      <c r="A23" s="1">
        <v>2011</v>
      </c>
      <c r="B23" s="2">
        <v>1055.46</v>
      </c>
      <c r="C23" s="2">
        <v>0</v>
      </c>
      <c r="D23" t="s">
        <v>41</v>
      </c>
    </row>
  </sheetData>
  <mergeCells count="2">
    <mergeCell ref="D5:H5"/>
    <mergeCell ref="D6:H6"/>
  </mergeCells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Layout" topLeftCell="A10" zoomScaleNormal="100" workbookViewId="0">
      <selection activeCell="H2" sqref="H2"/>
    </sheetView>
  </sheetViews>
  <sheetFormatPr defaultRowHeight="15" x14ac:dyDescent="0.25"/>
  <cols>
    <col min="1" max="1" width="11.140625" customWidth="1"/>
    <col min="2" max="2" width="3" customWidth="1"/>
    <col min="3" max="3" width="9.85546875" customWidth="1"/>
    <col min="4" max="4" width="12.140625" customWidth="1"/>
    <col min="7" max="7" width="9.140625" customWidth="1"/>
    <col min="8" max="8" width="9.85546875" customWidth="1"/>
    <col min="9" max="9" width="10.85546875" customWidth="1"/>
  </cols>
  <sheetData>
    <row r="1" spans="1:8" x14ac:dyDescent="0.25">
      <c r="A1" t="s">
        <v>3</v>
      </c>
    </row>
    <row r="3" spans="1:8" ht="18.75" x14ac:dyDescent="0.3">
      <c r="A3" s="18">
        <v>2015</v>
      </c>
    </row>
    <row r="4" spans="1:8" x14ac:dyDescent="0.25">
      <c r="A4" s="3">
        <v>2272.69</v>
      </c>
      <c r="B4" s="3"/>
      <c r="C4" t="s">
        <v>66</v>
      </c>
    </row>
    <row r="5" spans="1:8" x14ac:dyDescent="0.25">
      <c r="A5" s="3">
        <v>175</v>
      </c>
      <c r="B5" s="3"/>
      <c r="C5" t="s">
        <v>94</v>
      </c>
    </row>
    <row r="6" spans="1:8" x14ac:dyDescent="0.25">
      <c r="A6" s="3">
        <v>185</v>
      </c>
      <c r="B6" s="3"/>
      <c r="C6" t="s">
        <v>95</v>
      </c>
    </row>
    <row r="7" spans="1:8" x14ac:dyDescent="0.25">
      <c r="A7" s="3">
        <v>175</v>
      </c>
      <c r="B7" s="3"/>
      <c r="C7" t="s">
        <v>96</v>
      </c>
    </row>
    <row r="8" spans="1:8" x14ac:dyDescent="0.25">
      <c r="A8" s="3">
        <v>130</v>
      </c>
      <c r="B8" s="3"/>
      <c r="C8" s="28" t="s">
        <v>99</v>
      </c>
      <c r="D8" s="28"/>
      <c r="E8" s="28"/>
      <c r="F8" s="28"/>
    </row>
    <row r="9" spans="1:8" x14ac:dyDescent="0.25">
      <c r="A9" s="3">
        <v>185</v>
      </c>
      <c r="B9" s="3"/>
      <c r="C9" t="s">
        <v>97</v>
      </c>
      <c r="E9" s="1"/>
    </row>
    <row r="10" spans="1:8" x14ac:dyDescent="0.25">
      <c r="A10" s="3">
        <v>375</v>
      </c>
      <c r="B10" s="3"/>
      <c r="C10" t="s">
        <v>53</v>
      </c>
      <c r="E10" s="1"/>
    </row>
    <row r="11" spans="1:8" x14ac:dyDescent="0.25">
      <c r="A11" s="3">
        <v>1200</v>
      </c>
      <c r="B11" s="3"/>
      <c r="C11" s="28" t="s">
        <v>115</v>
      </c>
      <c r="D11" s="28"/>
      <c r="E11" s="28"/>
      <c r="F11" s="28"/>
      <c r="G11" s="28"/>
      <c r="H11" s="28"/>
    </row>
    <row r="12" spans="1:8" ht="15.75" thickBot="1" x14ac:dyDescent="0.3">
      <c r="A12" s="5">
        <f>SUM(A4:A11)</f>
        <v>4697.6900000000005</v>
      </c>
      <c r="B12" s="11"/>
    </row>
    <row r="13" spans="1:8" ht="15.75" thickTop="1" x14ac:dyDescent="0.25">
      <c r="A13" s="11"/>
      <c r="B13" s="11"/>
    </row>
    <row r="14" spans="1:8" x14ac:dyDescent="0.25">
      <c r="A14" s="2">
        <v>4700</v>
      </c>
      <c r="B14" s="2"/>
      <c r="C14" t="s">
        <v>58</v>
      </c>
    </row>
    <row r="17" spans="1:4" ht="18.75" x14ac:dyDescent="0.3">
      <c r="A17" s="18">
        <v>2016</v>
      </c>
    </row>
    <row r="18" spans="1:4" s="19" customFormat="1" x14ac:dyDescent="0.25">
      <c r="A18" s="20">
        <v>550</v>
      </c>
      <c r="C18" t="s">
        <v>67</v>
      </c>
    </row>
    <row r="19" spans="1:4" x14ac:dyDescent="0.25">
      <c r="A19" s="3">
        <v>600</v>
      </c>
      <c r="B19" s="3"/>
      <c r="C19" t="s">
        <v>68</v>
      </c>
    </row>
    <row r="20" spans="1:4" x14ac:dyDescent="0.25">
      <c r="A20" s="3">
        <v>400</v>
      </c>
      <c r="B20" s="3"/>
      <c r="C20" t="s">
        <v>47</v>
      </c>
    </row>
    <row r="21" spans="1:4" x14ac:dyDescent="0.25">
      <c r="A21" s="3">
        <v>100</v>
      </c>
      <c r="B21" s="3"/>
      <c r="C21" t="s">
        <v>46</v>
      </c>
    </row>
    <row r="22" spans="1:4" x14ac:dyDescent="0.25">
      <c r="A22" s="3">
        <v>1000</v>
      </c>
      <c r="B22" s="3"/>
      <c r="C22" t="s">
        <v>107</v>
      </c>
    </row>
    <row r="23" spans="1:4" x14ac:dyDescent="0.25">
      <c r="A23" s="3">
        <v>400</v>
      </c>
      <c r="B23" s="3"/>
      <c r="C23" t="s">
        <v>54</v>
      </c>
    </row>
    <row r="24" spans="1:4" x14ac:dyDescent="0.25">
      <c r="A24" s="3">
        <v>200</v>
      </c>
      <c r="B24" s="3"/>
      <c r="C24" t="s">
        <v>69</v>
      </c>
    </row>
    <row r="25" spans="1:4" x14ac:dyDescent="0.25">
      <c r="A25" s="3">
        <v>550</v>
      </c>
      <c r="C25" t="s">
        <v>53</v>
      </c>
    </row>
    <row r="26" spans="1:4" ht="15.75" thickBot="1" x14ac:dyDescent="0.3">
      <c r="A26" s="5">
        <f>SUM(A18:A25)</f>
        <v>3800</v>
      </c>
      <c r="B26" s="11"/>
    </row>
    <row r="27" spans="1:4" ht="15.75" thickTop="1" x14ac:dyDescent="0.25">
      <c r="B27" s="11"/>
    </row>
    <row r="28" spans="1:4" x14ac:dyDescent="0.25">
      <c r="A28" s="2">
        <v>3800</v>
      </c>
      <c r="B28" s="2"/>
      <c r="C28" t="s">
        <v>57</v>
      </c>
    </row>
    <row r="29" spans="1:4" x14ac:dyDescent="0.25">
      <c r="A29" s="2"/>
      <c r="B29" s="2"/>
    </row>
    <row r="30" spans="1:4" x14ac:dyDescent="0.25">
      <c r="A30" s="2"/>
      <c r="B30" s="2"/>
    </row>
    <row r="32" spans="1:4" x14ac:dyDescent="0.25">
      <c r="C32" s="4" t="s">
        <v>1</v>
      </c>
      <c r="D32" s="4" t="s">
        <v>2</v>
      </c>
    </row>
    <row r="33" spans="1:9" x14ac:dyDescent="0.25">
      <c r="A33" s="1">
        <v>2016</v>
      </c>
      <c r="B33" s="1"/>
      <c r="C33" s="21"/>
      <c r="D33" s="25">
        <v>3800</v>
      </c>
    </row>
    <row r="34" spans="1:9" x14ac:dyDescent="0.25">
      <c r="A34" s="1">
        <v>2015</v>
      </c>
      <c r="C34" s="13">
        <v>6623.84</v>
      </c>
      <c r="D34" s="13">
        <v>3000</v>
      </c>
      <c r="E34" s="28" t="s">
        <v>108</v>
      </c>
      <c r="F34" s="28"/>
      <c r="G34" s="28"/>
      <c r="H34" s="28"/>
      <c r="I34" s="28"/>
    </row>
    <row r="35" spans="1:9" x14ac:dyDescent="0.25">
      <c r="A35" s="1">
        <v>2014</v>
      </c>
      <c r="C35" s="13">
        <v>3393.99</v>
      </c>
      <c r="D35" s="13">
        <v>3000</v>
      </c>
      <c r="F35" t="s">
        <v>120</v>
      </c>
    </row>
    <row r="36" spans="1:9" x14ac:dyDescent="0.25">
      <c r="A36" s="1">
        <v>2013</v>
      </c>
      <c r="C36" s="13">
        <v>2302.42</v>
      </c>
      <c r="D36" s="13">
        <v>4000</v>
      </c>
    </row>
    <row r="37" spans="1:9" x14ac:dyDescent="0.25">
      <c r="A37" s="1">
        <v>2012</v>
      </c>
      <c r="C37" s="2">
        <v>3467.73</v>
      </c>
      <c r="D37" s="2">
        <v>3000</v>
      </c>
    </row>
    <row r="38" spans="1:9" x14ac:dyDescent="0.25">
      <c r="A38" s="1">
        <v>2011</v>
      </c>
      <c r="C38" s="2">
        <v>1449.1</v>
      </c>
      <c r="D38" s="2">
        <v>3000</v>
      </c>
    </row>
    <row r="39" spans="1:9" x14ac:dyDescent="0.25">
      <c r="A39" s="1">
        <v>2010</v>
      </c>
      <c r="C39" s="3">
        <v>2704.75</v>
      </c>
      <c r="D39" s="3">
        <v>3000</v>
      </c>
    </row>
    <row r="40" spans="1:9" x14ac:dyDescent="0.25">
      <c r="A40" s="1">
        <v>2009</v>
      </c>
      <c r="C40" s="3">
        <v>3445.8</v>
      </c>
      <c r="D40" s="3">
        <v>2500</v>
      </c>
    </row>
    <row r="41" spans="1:9" x14ac:dyDescent="0.25">
      <c r="A41" s="1">
        <v>2008</v>
      </c>
      <c r="C41" s="3">
        <v>1896.06</v>
      </c>
      <c r="D41" s="3">
        <v>2000</v>
      </c>
    </row>
  </sheetData>
  <mergeCells count="3">
    <mergeCell ref="C8:F8"/>
    <mergeCell ref="E34:I34"/>
    <mergeCell ref="C11:H11"/>
  </mergeCells>
  <pageMargins left="0.7" right="0.7" top="0.75" bottom="0.75" header="0.3" footer="0.3"/>
  <pageSetup orientation="portrait" r:id="rId1"/>
  <headerFooter>
    <oddHeader>&amp;R&amp;9Revised 2/3/16</oddHead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Layout" topLeftCell="A4" zoomScaleNormal="100" workbookViewId="0">
      <selection activeCell="H2" sqref="H2"/>
    </sheetView>
  </sheetViews>
  <sheetFormatPr defaultRowHeight="15" x14ac:dyDescent="0.25"/>
  <cols>
    <col min="1" max="1" width="11.28515625" customWidth="1"/>
    <col min="2" max="2" width="12.5703125" customWidth="1"/>
    <col min="3" max="3" width="13.85546875" customWidth="1"/>
    <col min="4" max="4" width="2.42578125" customWidth="1"/>
  </cols>
  <sheetData>
    <row r="1" spans="1:8" x14ac:dyDescent="0.25">
      <c r="A1" t="s">
        <v>4</v>
      </c>
    </row>
    <row r="3" spans="1:8" ht="18.75" x14ac:dyDescent="0.3">
      <c r="A3" s="18">
        <v>2015</v>
      </c>
    </row>
    <row r="4" spans="1:8" x14ac:dyDescent="0.25">
      <c r="A4" s="3">
        <v>427.4</v>
      </c>
      <c r="B4" t="s">
        <v>56</v>
      </c>
    </row>
    <row r="5" spans="1:8" x14ac:dyDescent="0.25">
      <c r="A5" s="3">
        <v>32.770000000000003</v>
      </c>
      <c r="B5" t="s">
        <v>71</v>
      </c>
    </row>
    <row r="6" spans="1:8" x14ac:dyDescent="0.25">
      <c r="A6" s="3">
        <f>35*4</f>
        <v>140</v>
      </c>
      <c r="B6" t="s">
        <v>72</v>
      </c>
    </row>
    <row r="7" spans="1:8" x14ac:dyDescent="0.25">
      <c r="A7" s="3">
        <f>35*2</f>
        <v>70</v>
      </c>
      <c r="B7" t="s">
        <v>70</v>
      </c>
    </row>
    <row r="8" spans="1:8" ht="15.75" thickBot="1" x14ac:dyDescent="0.3">
      <c r="A8" s="5">
        <f>SUM(A4:A7)</f>
        <v>670.17</v>
      </c>
    </row>
    <row r="9" spans="1:8" ht="15.75" thickTop="1" x14ac:dyDescent="0.25"/>
    <row r="10" spans="1:8" x14ac:dyDescent="0.25">
      <c r="A10" s="2">
        <v>700</v>
      </c>
      <c r="B10" t="s">
        <v>58</v>
      </c>
    </row>
    <row r="13" spans="1:8" ht="18.75" x14ac:dyDescent="0.3">
      <c r="A13" s="18">
        <v>2016</v>
      </c>
    </row>
    <row r="14" spans="1:8" x14ac:dyDescent="0.25">
      <c r="A14" s="2">
        <v>875</v>
      </c>
      <c r="B14" t="s">
        <v>57</v>
      </c>
      <c r="E14" t="s">
        <v>23</v>
      </c>
    </row>
    <row r="15" spans="1:8" x14ac:dyDescent="0.25">
      <c r="E15" s="28" t="s">
        <v>98</v>
      </c>
      <c r="F15" s="28"/>
      <c r="G15" s="28"/>
      <c r="H15" s="28"/>
    </row>
    <row r="16" spans="1:8" x14ac:dyDescent="0.25">
      <c r="A16" s="12"/>
    </row>
    <row r="29" spans="1:5" x14ac:dyDescent="0.25">
      <c r="B29" s="4" t="s">
        <v>1</v>
      </c>
      <c r="C29" s="4" t="s">
        <v>2</v>
      </c>
    </row>
    <row r="30" spans="1:5" x14ac:dyDescent="0.25">
      <c r="A30" s="1">
        <v>2016</v>
      </c>
      <c r="B30" s="21"/>
      <c r="C30" s="25">
        <v>875</v>
      </c>
    </row>
    <row r="31" spans="1:5" x14ac:dyDescent="0.25">
      <c r="A31" s="1">
        <v>2015</v>
      </c>
      <c r="B31" s="13">
        <v>589.12</v>
      </c>
      <c r="C31" s="13">
        <v>1400</v>
      </c>
    </row>
    <row r="32" spans="1:5" x14ac:dyDescent="0.25">
      <c r="A32" s="1">
        <v>2014</v>
      </c>
      <c r="B32" s="13">
        <v>795.42</v>
      </c>
      <c r="C32" s="13">
        <v>1400</v>
      </c>
      <c r="E32" t="s">
        <v>45</v>
      </c>
    </row>
    <row r="33" spans="1:5" x14ac:dyDescent="0.25">
      <c r="A33" s="1">
        <v>2013</v>
      </c>
      <c r="B33" s="13">
        <v>917.36</v>
      </c>
      <c r="C33" s="2">
        <v>700</v>
      </c>
      <c r="E33" t="s">
        <v>24</v>
      </c>
    </row>
    <row r="34" spans="1:5" x14ac:dyDescent="0.25">
      <c r="A34" s="1">
        <v>2012</v>
      </c>
      <c r="B34" s="2">
        <v>574.64</v>
      </c>
      <c r="C34" s="2">
        <v>630</v>
      </c>
    </row>
    <row r="35" spans="1:5" x14ac:dyDescent="0.25">
      <c r="A35" s="1">
        <v>2011</v>
      </c>
      <c r="B35" s="2">
        <v>667.03</v>
      </c>
      <c r="C35" s="2">
        <v>375</v>
      </c>
    </row>
    <row r="36" spans="1:5" x14ac:dyDescent="0.25">
      <c r="A36" s="1">
        <v>2010</v>
      </c>
      <c r="B36" s="3">
        <v>446.09</v>
      </c>
      <c r="C36" s="3">
        <v>350</v>
      </c>
    </row>
    <row r="37" spans="1:5" x14ac:dyDescent="0.25">
      <c r="A37" s="1">
        <v>2009</v>
      </c>
      <c r="B37" s="3">
        <v>383.09</v>
      </c>
      <c r="C37" s="3">
        <v>400</v>
      </c>
    </row>
    <row r="38" spans="1:5" x14ac:dyDescent="0.25">
      <c r="A38" s="1">
        <v>2008</v>
      </c>
      <c r="B38" s="3">
        <v>339.25</v>
      </c>
      <c r="C38" s="3">
        <v>600</v>
      </c>
    </row>
  </sheetData>
  <mergeCells count="1">
    <mergeCell ref="E15:H15"/>
  </mergeCells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Layout" zoomScaleNormal="100" workbookViewId="0">
      <selection activeCell="B17" sqref="B17"/>
    </sheetView>
  </sheetViews>
  <sheetFormatPr defaultRowHeight="15" x14ac:dyDescent="0.25"/>
  <cols>
    <col min="1" max="1" width="11.28515625" customWidth="1"/>
    <col min="2" max="2" width="10.42578125" customWidth="1"/>
    <col min="3" max="3" width="11.7109375" customWidth="1"/>
  </cols>
  <sheetData>
    <row r="1" spans="1:3" x14ac:dyDescent="0.25">
      <c r="A1" t="s">
        <v>5</v>
      </c>
    </row>
    <row r="3" spans="1:3" ht="18.75" x14ac:dyDescent="0.3">
      <c r="A3" s="18">
        <v>2015</v>
      </c>
    </row>
    <row r="4" spans="1:3" x14ac:dyDescent="0.25">
      <c r="A4" s="3">
        <v>2414.5500000000002</v>
      </c>
      <c r="B4" t="s">
        <v>56</v>
      </c>
    </row>
    <row r="5" spans="1:3" x14ac:dyDescent="0.25">
      <c r="A5" s="3">
        <v>600</v>
      </c>
      <c r="B5" t="s">
        <v>73</v>
      </c>
    </row>
    <row r="6" spans="1:3" ht="15.75" thickBot="1" x14ac:dyDescent="0.3">
      <c r="A6" s="5">
        <f>SUM(A4:A5)</f>
        <v>3014.55</v>
      </c>
    </row>
    <row r="7" spans="1:3" ht="15.75" thickTop="1" x14ac:dyDescent="0.25">
      <c r="A7" s="3"/>
    </row>
    <row r="8" spans="1:3" x14ac:dyDescent="0.25">
      <c r="A8" s="2">
        <v>3000</v>
      </c>
      <c r="B8" t="s">
        <v>58</v>
      </c>
    </row>
    <row r="11" spans="1:3" ht="18.75" x14ac:dyDescent="0.3">
      <c r="A11" s="18">
        <v>2016</v>
      </c>
    </row>
    <row r="12" spans="1:3" x14ac:dyDescent="0.25">
      <c r="A12" s="2">
        <v>3500</v>
      </c>
      <c r="B12" t="s">
        <v>57</v>
      </c>
    </row>
    <row r="16" spans="1:3" x14ac:dyDescent="0.25">
      <c r="B16" s="4" t="s">
        <v>1</v>
      </c>
      <c r="C16" s="4" t="s">
        <v>2</v>
      </c>
    </row>
    <row r="17" spans="1:9" x14ac:dyDescent="0.25">
      <c r="A17" s="1">
        <v>2016</v>
      </c>
      <c r="B17" s="21"/>
      <c r="C17" s="13">
        <v>3500</v>
      </c>
      <c r="D17" s="28" t="s">
        <v>109</v>
      </c>
      <c r="E17" s="28"/>
      <c r="F17" s="28"/>
      <c r="G17" s="28"/>
      <c r="H17" s="28"/>
      <c r="I17" s="28"/>
    </row>
    <row r="18" spans="1:9" x14ac:dyDescent="0.25">
      <c r="A18" s="1">
        <v>2015</v>
      </c>
      <c r="B18" s="13">
        <v>3555.34</v>
      </c>
      <c r="C18" s="13">
        <v>3000</v>
      </c>
    </row>
    <row r="19" spans="1:9" x14ac:dyDescent="0.25">
      <c r="A19" s="14">
        <v>2014</v>
      </c>
      <c r="B19" s="13">
        <v>2559.17</v>
      </c>
      <c r="C19" s="13">
        <v>3500</v>
      </c>
    </row>
    <row r="20" spans="1:9" x14ac:dyDescent="0.25">
      <c r="A20" s="1">
        <v>2013</v>
      </c>
      <c r="B20" s="13">
        <v>2495.34</v>
      </c>
      <c r="C20" s="2">
        <v>3500</v>
      </c>
    </row>
    <row r="21" spans="1:9" x14ac:dyDescent="0.25">
      <c r="A21" s="1">
        <v>2012</v>
      </c>
      <c r="B21" s="2">
        <v>3038.88</v>
      </c>
      <c r="C21" s="2">
        <v>3000</v>
      </c>
    </row>
    <row r="22" spans="1:9" x14ac:dyDescent="0.25">
      <c r="A22" s="1">
        <v>2011</v>
      </c>
      <c r="B22" s="2">
        <v>2825.64</v>
      </c>
      <c r="C22" s="2">
        <v>3000</v>
      </c>
    </row>
    <row r="23" spans="1:9" x14ac:dyDescent="0.25">
      <c r="A23" s="1">
        <v>2010</v>
      </c>
      <c r="B23" s="3">
        <v>2680.94</v>
      </c>
      <c r="C23" s="3">
        <v>4000</v>
      </c>
    </row>
    <row r="24" spans="1:9" x14ac:dyDescent="0.25">
      <c r="A24" s="1">
        <v>2009</v>
      </c>
      <c r="B24" s="3">
        <v>3933.08</v>
      </c>
      <c r="C24" s="3">
        <v>5000</v>
      </c>
    </row>
    <row r="25" spans="1:9" x14ac:dyDescent="0.25">
      <c r="A25" s="1">
        <v>2008</v>
      </c>
      <c r="B25" s="3">
        <v>5926.11</v>
      </c>
      <c r="C25" s="3">
        <v>3500</v>
      </c>
    </row>
  </sheetData>
  <mergeCells count="1">
    <mergeCell ref="D17:I17"/>
  </mergeCells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Layout" zoomScaleNormal="100" workbookViewId="0">
      <selection activeCell="B17" sqref="B17"/>
    </sheetView>
  </sheetViews>
  <sheetFormatPr defaultRowHeight="15" x14ac:dyDescent="0.25"/>
  <cols>
    <col min="1" max="1" width="10.42578125" customWidth="1"/>
    <col min="2" max="2" width="10.7109375" customWidth="1"/>
    <col min="3" max="3" width="11.42578125" customWidth="1"/>
  </cols>
  <sheetData>
    <row r="1" spans="1:9" x14ac:dyDescent="0.25">
      <c r="A1" t="s">
        <v>6</v>
      </c>
    </row>
    <row r="3" spans="1:9" ht="18.75" x14ac:dyDescent="0.3">
      <c r="A3" s="18">
        <v>2015</v>
      </c>
    </row>
    <row r="4" spans="1:9" x14ac:dyDescent="0.25">
      <c r="A4" s="3">
        <v>346.71</v>
      </c>
      <c r="B4" t="s">
        <v>56</v>
      </c>
    </row>
    <row r="5" spans="1:9" x14ac:dyDescent="0.25">
      <c r="A5" s="3">
        <f>40*4</f>
        <v>160</v>
      </c>
      <c r="B5" t="s">
        <v>74</v>
      </c>
    </row>
    <row r="6" spans="1:9" ht="15.75" thickBot="1" x14ac:dyDescent="0.3">
      <c r="A6" s="5">
        <f>SUM(A4:A5)</f>
        <v>506.71</v>
      </c>
    </row>
    <row r="7" spans="1:9" ht="15.75" thickTop="1" x14ac:dyDescent="0.25">
      <c r="A7" s="3"/>
    </row>
    <row r="8" spans="1:9" x14ac:dyDescent="0.25">
      <c r="A8" s="2">
        <v>500</v>
      </c>
      <c r="B8" t="s">
        <v>58</v>
      </c>
    </row>
    <row r="11" spans="1:9" ht="18.75" x14ac:dyDescent="0.3">
      <c r="A11" s="18">
        <v>2016</v>
      </c>
    </row>
    <row r="12" spans="1:9" x14ac:dyDescent="0.25">
      <c r="A12" s="2">
        <v>550</v>
      </c>
      <c r="B12" t="s">
        <v>57</v>
      </c>
      <c r="D12" s="23" t="s">
        <v>110</v>
      </c>
      <c r="E12" s="23"/>
      <c r="F12" s="23"/>
      <c r="G12" s="23"/>
      <c r="H12" s="23"/>
      <c r="I12" s="23"/>
    </row>
    <row r="16" spans="1:9" x14ac:dyDescent="0.25">
      <c r="B16" s="4" t="s">
        <v>1</v>
      </c>
      <c r="C16" s="4" t="s">
        <v>2</v>
      </c>
    </row>
    <row r="17" spans="1:3" x14ac:dyDescent="0.25">
      <c r="A17" s="1">
        <v>2016</v>
      </c>
      <c r="B17" s="21"/>
      <c r="C17" s="25">
        <v>550</v>
      </c>
    </row>
    <row r="18" spans="1:3" x14ac:dyDescent="0.25">
      <c r="A18" s="1">
        <v>2015</v>
      </c>
      <c r="B18" s="13">
        <v>544.57000000000005</v>
      </c>
      <c r="C18" s="13">
        <v>600</v>
      </c>
    </row>
    <row r="19" spans="1:3" x14ac:dyDescent="0.25">
      <c r="A19" s="1">
        <v>2014</v>
      </c>
      <c r="B19" s="13">
        <v>505.67</v>
      </c>
      <c r="C19" s="13">
        <v>550</v>
      </c>
    </row>
    <row r="20" spans="1:3" x14ac:dyDescent="0.25">
      <c r="A20" s="1">
        <v>2013</v>
      </c>
      <c r="B20" s="13">
        <v>395.38</v>
      </c>
      <c r="C20" s="2">
        <v>600</v>
      </c>
    </row>
    <row r="21" spans="1:3" x14ac:dyDescent="0.25">
      <c r="A21" s="1">
        <v>2012</v>
      </c>
      <c r="B21" s="2">
        <v>565.86</v>
      </c>
      <c r="C21" s="2">
        <v>500</v>
      </c>
    </row>
    <row r="22" spans="1:3" x14ac:dyDescent="0.25">
      <c r="A22" s="1">
        <v>2011</v>
      </c>
      <c r="B22" s="2">
        <v>432.9</v>
      </c>
      <c r="C22" s="2">
        <v>500</v>
      </c>
    </row>
    <row r="23" spans="1:3" x14ac:dyDescent="0.25">
      <c r="A23" s="1">
        <v>2010</v>
      </c>
      <c r="B23" s="3">
        <v>534</v>
      </c>
      <c r="C23" s="3">
        <v>400</v>
      </c>
    </row>
    <row r="24" spans="1:3" x14ac:dyDescent="0.25">
      <c r="A24" s="1">
        <v>2009</v>
      </c>
      <c r="B24" s="3">
        <v>332</v>
      </c>
      <c r="C24" s="3">
        <v>500</v>
      </c>
    </row>
    <row r="25" spans="1:3" x14ac:dyDescent="0.25">
      <c r="A25" s="1">
        <v>2008</v>
      </c>
      <c r="B25" s="3">
        <v>421</v>
      </c>
      <c r="C25" s="3">
        <v>500</v>
      </c>
    </row>
  </sheetData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Layout" zoomScaleNormal="100" workbookViewId="0">
      <selection activeCell="B25" sqref="B25"/>
    </sheetView>
  </sheetViews>
  <sheetFormatPr defaultRowHeight="15" x14ac:dyDescent="0.25"/>
  <cols>
    <col min="1" max="1" width="9.5703125" bestFit="1" customWidth="1"/>
    <col min="2" max="2" width="10.42578125" customWidth="1"/>
    <col min="3" max="3" width="10.7109375" customWidth="1"/>
    <col min="9" max="9" width="9.5703125" bestFit="1" customWidth="1"/>
  </cols>
  <sheetData>
    <row r="1" spans="1:9" x14ac:dyDescent="0.25">
      <c r="A1" t="s">
        <v>7</v>
      </c>
    </row>
    <row r="3" spans="1:9" ht="18.75" x14ac:dyDescent="0.3">
      <c r="A3" s="18">
        <v>2015</v>
      </c>
    </row>
    <row r="4" spans="1:9" x14ac:dyDescent="0.25">
      <c r="A4" s="3">
        <v>2201.6</v>
      </c>
      <c r="B4" t="s">
        <v>56</v>
      </c>
    </row>
    <row r="5" spans="1:9" x14ac:dyDescent="0.25">
      <c r="A5" s="3">
        <v>75</v>
      </c>
      <c r="B5" t="s">
        <v>76</v>
      </c>
    </row>
    <row r="6" spans="1:9" x14ac:dyDescent="0.25">
      <c r="A6" s="3">
        <f>3*75</f>
        <v>225</v>
      </c>
      <c r="B6" t="s">
        <v>77</v>
      </c>
    </row>
    <row r="7" spans="1:9" x14ac:dyDescent="0.25">
      <c r="A7" s="3">
        <f>4*190</f>
        <v>760</v>
      </c>
      <c r="B7" t="s">
        <v>28</v>
      </c>
      <c r="F7" t="s">
        <v>100</v>
      </c>
      <c r="H7">
        <f>1501.7/8</f>
        <v>187.71250000000001</v>
      </c>
      <c r="I7" s="15">
        <v>2015</v>
      </c>
    </row>
    <row r="8" spans="1:9" x14ac:dyDescent="0.25">
      <c r="A8" s="3">
        <v>49.95</v>
      </c>
      <c r="B8" t="s">
        <v>26</v>
      </c>
      <c r="I8" s="16" t="s">
        <v>27</v>
      </c>
    </row>
    <row r="9" spans="1:9" ht="15.75" thickBot="1" x14ac:dyDescent="0.3">
      <c r="A9" s="5">
        <f>SUM(A4:A8)</f>
        <v>3311.5499999999997</v>
      </c>
      <c r="I9" s="3">
        <v>206.4</v>
      </c>
    </row>
    <row r="10" spans="1:9" ht="15.75" thickTop="1" x14ac:dyDescent="0.25">
      <c r="I10" s="3">
        <v>204.9</v>
      </c>
    </row>
    <row r="11" spans="1:9" x14ac:dyDescent="0.25">
      <c r="A11" s="2">
        <v>3400</v>
      </c>
      <c r="B11" t="s">
        <v>58</v>
      </c>
      <c r="I11" s="3">
        <v>299.89999999999998</v>
      </c>
    </row>
    <row r="12" spans="1:9" x14ac:dyDescent="0.25">
      <c r="A12" s="2"/>
      <c r="I12" s="3">
        <v>130.44999999999999</v>
      </c>
    </row>
    <row r="13" spans="1:9" x14ac:dyDescent="0.25">
      <c r="A13" s="2"/>
      <c r="I13" s="3">
        <v>215.1</v>
      </c>
    </row>
    <row r="14" spans="1:9" ht="18.75" x14ac:dyDescent="0.3">
      <c r="A14" s="18">
        <v>2016</v>
      </c>
      <c r="I14" s="3">
        <v>206.4</v>
      </c>
    </row>
    <row r="15" spans="1:9" x14ac:dyDescent="0.25">
      <c r="A15" s="3">
        <f>12*75</f>
        <v>900</v>
      </c>
      <c r="B15" t="s">
        <v>25</v>
      </c>
      <c r="I15" s="3">
        <v>173.65</v>
      </c>
    </row>
    <row r="16" spans="1:9" x14ac:dyDescent="0.25">
      <c r="A16" s="3">
        <v>100</v>
      </c>
      <c r="B16" t="s">
        <v>18</v>
      </c>
      <c r="I16" s="3">
        <v>64.900000000000006</v>
      </c>
    </row>
    <row r="17" spans="1:9" ht="15.75" thickBot="1" x14ac:dyDescent="0.3">
      <c r="A17" s="10">
        <f>12*200</f>
        <v>2400</v>
      </c>
      <c r="B17" t="s">
        <v>29</v>
      </c>
      <c r="I17" s="5">
        <f>SUM(I9:I16)</f>
        <v>1501.7000000000003</v>
      </c>
    </row>
    <row r="18" spans="1:9" ht="16.5" thickTop="1" thickBot="1" x14ac:dyDescent="0.3">
      <c r="A18" s="5">
        <f>SUM(A15:A17)</f>
        <v>3400</v>
      </c>
    </row>
    <row r="19" spans="1:9" ht="15.75" thickTop="1" x14ac:dyDescent="0.25"/>
    <row r="20" spans="1:9" x14ac:dyDescent="0.25">
      <c r="A20" s="2">
        <v>3400</v>
      </c>
      <c r="B20" t="s">
        <v>57</v>
      </c>
    </row>
    <row r="24" spans="1:9" x14ac:dyDescent="0.25">
      <c r="B24" s="4" t="s">
        <v>1</v>
      </c>
      <c r="C24" s="4" t="s">
        <v>2</v>
      </c>
    </row>
    <row r="25" spans="1:9" x14ac:dyDescent="0.25">
      <c r="A25" s="1">
        <v>2016</v>
      </c>
      <c r="B25" s="21"/>
      <c r="C25" s="25">
        <v>3400</v>
      </c>
    </row>
    <row r="26" spans="1:9" x14ac:dyDescent="0.25">
      <c r="A26" s="1">
        <v>2015</v>
      </c>
      <c r="B26" s="13">
        <v>3353.45</v>
      </c>
      <c r="C26" s="13">
        <v>3400</v>
      </c>
    </row>
    <row r="27" spans="1:9" x14ac:dyDescent="0.25">
      <c r="A27" s="1">
        <v>2014</v>
      </c>
      <c r="B27" s="13">
        <v>3692.67</v>
      </c>
      <c r="C27" s="13">
        <v>3160</v>
      </c>
      <c r="D27" t="s">
        <v>30</v>
      </c>
    </row>
    <row r="28" spans="1:9" x14ac:dyDescent="0.25">
      <c r="A28" s="1">
        <v>2013</v>
      </c>
      <c r="B28" s="13">
        <v>3040.3</v>
      </c>
      <c r="C28" s="2">
        <v>4200</v>
      </c>
      <c r="D28" t="s">
        <v>75</v>
      </c>
    </row>
    <row r="29" spans="1:9" x14ac:dyDescent="0.25">
      <c r="A29" s="1">
        <v>2012</v>
      </c>
      <c r="B29" s="2">
        <v>3651.95</v>
      </c>
      <c r="C29" s="2">
        <v>3600</v>
      </c>
    </row>
    <row r="30" spans="1:9" x14ac:dyDescent="0.25">
      <c r="A30" s="1">
        <v>2011</v>
      </c>
      <c r="B30" s="2">
        <v>3597.64</v>
      </c>
      <c r="C30" s="2">
        <v>3500</v>
      </c>
    </row>
    <row r="31" spans="1:9" x14ac:dyDescent="0.25">
      <c r="A31" s="1">
        <v>2010</v>
      </c>
      <c r="B31" s="3">
        <v>3139.4</v>
      </c>
      <c r="C31" s="3">
        <v>3500</v>
      </c>
    </row>
    <row r="32" spans="1:9" x14ac:dyDescent="0.25">
      <c r="A32" s="1">
        <v>2009</v>
      </c>
      <c r="B32" s="3">
        <v>3055</v>
      </c>
      <c r="C32" s="3">
        <v>3500</v>
      </c>
    </row>
    <row r="33" spans="1:3" x14ac:dyDescent="0.25">
      <c r="A33" s="1">
        <v>2008</v>
      </c>
      <c r="B33" s="3">
        <v>2962.1</v>
      </c>
      <c r="C33" s="3">
        <v>3000</v>
      </c>
    </row>
  </sheetData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Layout" zoomScaleNormal="100" workbookViewId="0">
      <selection activeCell="B19" sqref="B19"/>
    </sheetView>
  </sheetViews>
  <sheetFormatPr defaultRowHeight="15" x14ac:dyDescent="0.25"/>
  <cols>
    <col min="1" max="1" width="11.42578125" customWidth="1"/>
    <col min="2" max="3" width="11.7109375" customWidth="1"/>
    <col min="5" max="5" width="7.5703125" customWidth="1"/>
    <col min="6" max="6" width="10" customWidth="1"/>
  </cols>
  <sheetData>
    <row r="1" spans="1:9" x14ac:dyDescent="0.25">
      <c r="A1" t="s">
        <v>8</v>
      </c>
    </row>
    <row r="3" spans="1:9" ht="18.75" x14ac:dyDescent="0.3">
      <c r="A3" s="18">
        <v>2015</v>
      </c>
    </row>
    <row r="4" spans="1:9" x14ac:dyDescent="0.25">
      <c r="A4" s="3">
        <v>325.01</v>
      </c>
      <c r="B4" t="s">
        <v>56</v>
      </c>
    </row>
    <row r="5" spans="1:9" x14ac:dyDescent="0.25">
      <c r="A5" s="3">
        <v>136.4</v>
      </c>
      <c r="B5" s="28" t="s">
        <v>111</v>
      </c>
      <c r="C5" s="28"/>
      <c r="D5" s="28"/>
      <c r="E5" s="28"/>
    </row>
    <row r="6" spans="1:9" x14ac:dyDescent="0.25">
      <c r="A6" s="3">
        <v>164</v>
      </c>
      <c r="B6" t="s">
        <v>102</v>
      </c>
    </row>
    <row r="7" spans="1:9" x14ac:dyDescent="0.25">
      <c r="A7" s="3">
        <v>75</v>
      </c>
      <c r="B7" t="s">
        <v>53</v>
      </c>
      <c r="F7" t="s">
        <v>101</v>
      </c>
      <c r="G7">
        <v>40.626249999999999</v>
      </c>
      <c r="I7" s="15">
        <v>2015</v>
      </c>
    </row>
    <row r="8" spans="1:9" ht="15.75" thickBot="1" x14ac:dyDescent="0.3">
      <c r="A8" s="5">
        <f>SUM(A4:A7)</f>
        <v>700.41</v>
      </c>
      <c r="I8" s="16" t="s">
        <v>31</v>
      </c>
    </row>
    <row r="9" spans="1:9" ht="15.75" thickTop="1" x14ac:dyDescent="0.25">
      <c r="A9" s="3"/>
      <c r="I9" s="3">
        <v>73.72</v>
      </c>
    </row>
    <row r="10" spans="1:9" x14ac:dyDescent="0.25">
      <c r="A10" s="2">
        <v>700</v>
      </c>
      <c r="B10" t="s">
        <v>58</v>
      </c>
      <c r="I10" s="3">
        <v>64.95</v>
      </c>
    </row>
    <row r="11" spans="1:9" x14ac:dyDescent="0.25">
      <c r="A11" s="2"/>
      <c r="D11" t="s">
        <v>15</v>
      </c>
      <c r="I11" s="3">
        <v>6.65</v>
      </c>
    </row>
    <row r="12" spans="1:9" x14ac:dyDescent="0.25">
      <c r="A12" s="2"/>
      <c r="I12" s="3">
        <v>81.349999999999994</v>
      </c>
    </row>
    <row r="13" spans="1:9" ht="18.75" x14ac:dyDescent="0.3">
      <c r="A13" s="18">
        <v>2016</v>
      </c>
      <c r="I13" s="3">
        <v>39.71</v>
      </c>
    </row>
    <row r="14" spans="1:9" x14ac:dyDescent="0.25">
      <c r="A14" s="2">
        <v>750</v>
      </c>
      <c r="B14" t="s">
        <v>57</v>
      </c>
      <c r="I14" s="3">
        <v>56.69</v>
      </c>
    </row>
    <row r="15" spans="1:9" x14ac:dyDescent="0.25">
      <c r="I15" s="3">
        <v>1.94</v>
      </c>
    </row>
    <row r="16" spans="1:9" ht="15.75" thickBot="1" x14ac:dyDescent="0.3">
      <c r="I16" s="5">
        <f>SUM(I9:I15)</f>
        <v>325.01</v>
      </c>
    </row>
    <row r="17" spans="1:4" ht="15.75" thickTop="1" x14ac:dyDescent="0.25"/>
    <row r="18" spans="1:4" x14ac:dyDescent="0.25">
      <c r="B18" s="4" t="s">
        <v>1</v>
      </c>
      <c r="C18" s="4" t="s">
        <v>2</v>
      </c>
    </row>
    <row r="19" spans="1:4" x14ac:dyDescent="0.25">
      <c r="A19" s="1">
        <v>2016</v>
      </c>
      <c r="B19" s="21"/>
      <c r="C19" s="25">
        <v>750</v>
      </c>
    </row>
    <row r="20" spans="1:4" x14ac:dyDescent="0.25">
      <c r="A20" s="1">
        <v>2015</v>
      </c>
      <c r="B20" s="13">
        <v>711.49</v>
      </c>
      <c r="C20" s="13">
        <v>800</v>
      </c>
    </row>
    <row r="21" spans="1:4" x14ac:dyDescent="0.25">
      <c r="A21" s="1">
        <v>2014</v>
      </c>
      <c r="B21" s="13">
        <v>815.1</v>
      </c>
      <c r="C21" s="13">
        <v>800</v>
      </c>
      <c r="D21" t="s">
        <v>32</v>
      </c>
    </row>
    <row r="22" spans="1:4" x14ac:dyDescent="0.25">
      <c r="A22" s="1">
        <v>2013</v>
      </c>
      <c r="B22" s="13">
        <v>648.79999999999995</v>
      </c>
      <c r="C22" s="2">
        <v>800</v>
      </c>
    </row>
    <row r="23" spans="1:4" x14ac:dyDescent="0.25">
      <c r="A23" s="1">
        <v>2012</v>
      </c>
      <c r="B23" s="2">
        <v>624.21</v>
      </c>
      <c r="C23" s="2">
        <v>650</v>
      </c>
    </row>
    <row r="24" spans="1:4" x14ac:dyDescent="0.25">
      <c r="A24" s="1">
        <v>2011</v>
      </c>
      <c r="B24" s="2">
        <v>632.32000000000005</v>
      </c>
      <c r="C24" s="2">
        <v>600</v>
      </c>
    </row>
    <row r="25" spans="1:4" x14ac:dyDescent="0.25">
      <c r="A25" s="1">
        <v>2010</v>
      </c>
      <c r="B25" s="3">
        <v>698.77</v>
      </c>
      <c r="C25" s="3">
        <v>550</v>
      </c>
    </row>
    <row r="26" spans="1:4" x14ac:dyDescent="0.25">
      <c r="A26" s="1">
        <v>2009</v>
      </c>
      <c r="B26" s="3">
        <v>637.61</v>
      </c>
      <c r="C26" s="3">
        <v>500</v>
      </c>
    </row>
    <row r="27" spans="1:4" x14ac:dyDescent="0.25">
      <c r="A27" s="1">
        <v>2008</v>
      </c>
      <c r="B27" s="3">
        <v>538.59</v>
      </c>
      <c r="C27" s="3">
        <v>500</v>
      </c>
    </row>
  </sheetData>
  <mergeCells count="1">
    <mergeCell ref="B5:E5"/>
  </mergeCells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Layout" zoomScaleNormal="100" workbookViewId="0">
      <selection activeCell="C26" sqref="C26"/>
    </sheetView>
  </sheetViews>
  <sheetFormatPr defaultRowHeight="15" x14ac:dyDescent="0.25"/>
  <cols>
    <col min="1" max="1" width="11.28515625" customWidth="1"/>
    <col min="2" max="2" width="2.5703125" customWidth="1"/>
    <col min="3" max="3" width="10.5703125" customWidth="1"/>
    <col min="4" max="4" width="11.85546875" customWidth="1"/>
    <col min="9" max="9" width="14" customWidth="1"/>
  </cols>
  <sheetData>
    <row r="1" spans="1:7" x14ac:dyDescent="0.25">
      <c r="A1" t="s">
        <v>9</v>
      </c>
    </row>
    <row r="3" spans="1:7" ht="18.75" x14ac:dyDescent="0.3">
      <c r="A3" s="18">
        <v>2015</v>
      </c>
      <c r="B3" s="17"/>
    </row>
    <row r="4" spans="1:7" x14ac:dyDescent="0.25">
      <c r="A4" s="3">
        <v>810.05</v>
      </c>
      <c r="B4" s="3"/>
      <c r="C4" t="s">
        <v>66</v>
      </c>
      <c r="G4" s="3"/>
    </row>
    <row r="5" spans="1:7" x14ac:dyDescent="0.25">
      <c r="A5" s="3">
        <v>350</v>
      </c>
      <c r="B5" s="3"/>
      <c r="C5" t="s">
        <v>48</v>
      </c>
    </row>
    <row r="6" spans="1:7" x14ac:dyDescent="0.25">
      <c r="A6" s="3">
        <v>200</v>
      </c>
      <c r="B6" s="3"/>
      <c r="C6" t="s">
        <v>49</v>
      </c>
    </row>
    <row r="7" spans="1:7" x14ac:dyDescent="0.25">
      <c r="A7" s="3">
        <v>200</v>
      </c>
      <c r="B7" s="3"/>
      <c r="C7" t="s">
        <v>55</v>
      </c>
    </row>
    <row r="8" spans="1:7" ht="15.75" thickBot="1" x14ac:dyDescent="0.3">
      <c r="A8" s="5">
        <f>SUM(A4:A7)</f>
        <v>1560.05</v>
      </c>
      <c r="B8" s="11"/>
    </row>
    <row r="9" spans="1:7" ht="15.75" thickTop="1" x14ac:dyDescent="0.25"/>
    <row r="10" spans="1:7" x14ac:dyDescent="0.25">
      <c r="A10" s="2">
        <v>1600</v>
      </c>
      <c r="B10" s="2"/>
      <c r="C10" t="s">
        <v>78</v>
      </c>
      <c r="G10" s="9"/>
    </row>
    <row r="11" spans="1:7" x14ac:dyDescent="0.25">
      <c r="A11" s="2"/>
      <c r="B11" s="2"/>
      <c r="G11" s="9"/>
    </row>
    <row r="12" spans="1:7" x14ac:dyDescent="0.25">
      <c r="A12" s="2"/>
      <c r="B12" s="2"/>
    </row>
    <row r="13" spans="1:7" ht="18.75" x14ac:dyDescent="0.3">
      <c r="A13" s="18">
        <v>2016</v>
      </c>
      <c r="B13" s="17"/>
    </row>
    <row r="14" spans="1:7" x14ac:dyDescent="0.25">
      <c r="A14" s="3">
        <v>350</v>
      </c>
      <c r="B14" s="3"/>
      <c r="C14" t="s">
        <v>48</v>
      </c>
    </row>
    <row r="15" spans="1:7" x14ac:dyDescent="0.25">
      <c r="A15" s="3">
        <v>400</v>
      </c>
      <c r="B15" s="3"/>
      <c r="C15" t="s">
        <v>50</v>
      </c>
    </row>
    <row r="16" spans="1:7" x14ac:dyDescent="0.25">
      <c r="A16" s="3">
        <v>500</v>
      </c>
      <c r="B16" s="3"/>
      <c r="C16" t="s">
        <v>51</v>
      </c>
    </row>
    <row r="17" spans="1:5" x14ac:dyDescent="0.25">
      <c r="A17" s="3">
        <v>100</v>
      </c>
      <c r="B17" s="3"/>
      <c r="C17" t="s">
        <v>52</v>
      </c>
    </row>
    <row r="18" spans="1:5" x14ac:dyDescent="0.25">
      <c r="A18" s="3">
        <v>50</v>
      </c>
      <c r="B18" s="3"/>
      <c r="C18" t="s">
        <v>33</v>
      </c>
    </row>
    <row r="19" spans="1:5" ht="15.75" thickBot="1" x14ac:dyDescent="0.3">
      <c r="A19" s="5">
        <f>SUM(A14:A18)</f>
        <v>1400</v>
      </c>
      <c r="B19" s="11"/>
    </row>
    <row r="20" spans="1:5" ht="15.75" thickTop="1" x14ac:dyDescent="0.25"/>
    <row r="21" spans="1:5" x14ac:dyDescent="0.25">
      <c r="A21" s="2">
        <v>1400</v>
      </c>
      <c r="B21" s="2"/>
      <c r="C21" t="s">
        <v>79</v>
      </c>
    </row>
    <row r="25" spans="1:5" x14ac:dyDescent="0.25">
      <c r="C25" s="4" t="s">
        <v>1</v>
      </c>
      <c r="D25" s="4" t="s">
        <v>2</v>
      </c>
    </row>
    <row r="26" spans="1:5" x14ac:dyDescent="0.25">
      <c r="A26" s="1">
        <v>2016</v>
      </c>
      <c r="C26" s="21"/>
      <c r="D26" s="25">
        <v>1400</v>
      </c>
    </row>
    <row r="27" spans="1:5" x14ac:dyDescent="0.25">
      <c r="A27" s="1">
        <v>2015</v>
      </c>
      <c r="B27" s="1"/>
      <c r="C27" s="13">
        <v>1705.3</v>
      </c>
      <c r="D27" s="13">
        <v>1400</v>
      </c>
      <c r="E27" t="s">
        <v>80</v>
      </c>
    </row>
    <row r="28" spans="1:5" x14ac:dyDescent="0.25">
      <c r="A28" s="1">
        <v>2014</v>
      </c>
      <c r="B28" s="1"/>
      <c r="C28" s="13">
        <v>1735.1</v>
      </c>
      <c r="D28" s="13">
        <v>1200</v>
      </c>
    </row>
    <row r="29" spans="1:5" x14ac:dyDescent="0.25">
      <c r="A29" s="1">
        <v>2013</v>
      </c>
      <c r="B29" s="1"/>
      <c r="C29" s="13">
        <v>2112.9299999999998</v>
      </c>
      <c r="D29" s="2">
        <v>1250</v>
      </c>
      <c r="E29" t="s">
        <v>17</v>
      </c>
    </row>
    <row r="30" spans="1:5" x14ac:dyDescent="0.25">
      <c r="A30" s="1">
        <v>2012</v>
      </c>
      <c r="B30" s="1"/>
      <c r="C30" s="2">
        <v>893.79</v>
      </c>
      <c r="D30" s="2">
        <v>1000</v>
      </c>
    </row>
    <row r="31" spans="1:5" x14ac:dyDescent="0.25">
      <c r="A31" s="1">
        <v>2011</v>
      </c>
      <c r="B31" s="1"/>
      <c r="C31" s="2">
        <v>1377.75</v>
      </c>
      <c r="D31" s="2">
        <v>1010</v>
      </c>
    </row>
    <row r="32" spans="1:5" x14ac:dyDescent="0.25">
      <c r="A32" s="1">
        <v>2010</v>
      </c>
      <c r="B32" s="1"/>
      <c r="C32" s="3">
        <v>940.63</v>
      </c>
      <c r="D32" s="3">
        <v>800</v>
      </c>
    </row>
    <row r="33" spans="1:4" x14ac:dyDescent="0.25">
      <c r="A33" s="1">
        <v>2009</v>
      </c>
      <c r="B33" s="1"/>
      <c r="C33" s="3">
        <v>815.72</v>
      </c>
      <c r="D33" s="3">
        <v>1000</v>
      </c>
    </row>
    <row r="34" spans="1:4" x14ac:dyDescent="0.25">
      <c r="A34" s="1">
        <v>2008</v>
      </c>
      <c r="B34" s="1"/>
      <c r="C34" s="3">
        <v>1108.96</v>
      </c>
      <c r="D34" s="3">
        <v>1000</v>
      </c>
    </row>
    <row r="37" spans="1:4" x14ac:dyDescent="0.25">
      <c r="A37" s="27"/>
      <c r="B37" s="27"/>
      <c r="C37" s="27"/>
    </row>
    <row r="38" spans="1:4" x14ac:dyDescent="0.25">
      <c r="A38" s="22"/>
      <c r="B38" s="22"/>
      <c r="C38" s="22"/>
    </row>
    <row r="39" spans="1:4" x14ac:dyDescent="0.25">
      <c r="A39" s="22"/>
      <c r="B39" s="22"/>
      <c r="C39" s="22"/>
    </row>
    <row r="40" spans="1:4" x14ac:dyDescent="0.25">
      <c r="A40" s="22"/>
      <c r="B40" s="22"/>
      <c r="C40" s="22"/>
    </row>
  </sheetData>
  <mergeCells count="1">
    <mergeCell ref="A37:C37"/>
  </mergeCells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zoomScaleNormal="100" workbookViewId="0">
      <selection activeCell="B17" sqref="B17"/>
    </sheetView>
  </sheetViews>
  <sheetFormatPr defaultRowHeight="15" x14ac:dyDescent="0.25"/>
  <cols>
    <col min="1" max="1" width="10.5703125" bestFit="1" customWidth="1"/>
    <col min="2" max="2" width="12.85546875" customWidth="1"/>
    <col min="3" max="3" width="12.42578125" customWidth="1"/>
    <col min="5" max="5" width="11.28515625" customWidth="1"/>
  </cols>
  <sheetData>
    <row r="1" spans="1:5" x14ac:dyDescent="0.25">
      <c r="A1" t="s">
        <v>81</v>
      </c>
    </row>
    <row r="3" spans="1:5" ht="18.75" x14ac:dyDescent="0.3">
      <c r="A3" s="18">
        <v>2015</v>
      </c>
    </row>
    <row r="4" spans="1:5" x14ac:dyDescent="0.25">
      <c r="A4" s="3">
        <v>6.35</v>
      </c>
      <c r="B4" t="s">
        <v>56</v>
      </c>
    </row>
    <row r="5" spans="1:5" x14ac:dyDescent="0.25">
      <c r="A5" s="3">
        <v>225</v>
      </c>
      <c r="B5" t="s">
        <v>82</v>
      </c>
      <c r="C5" s="6"/>
      <c r="E5" s="6"/>
    </row>
    <row r="6" spans="1:5" ht="15.75" thickBot="1" x14ac:dyDescent="0.3">
      <c r="A6" s="5">
        <f>SUM(A4:A5)</f>
        <v>231.35</v>
      </c>
    </row>
    <row r="7" spans="1:5" ht="15.75" thickTop="1" x14ac:dyDescent="0.25">
      <c r="A7" s="3"/>
    </row>
    <row r="8" spans="1:5" x14ac:dyDescent="0.25">
      <c r="A8" s="2">
        <v>235</v>
      </c>
      <c r="B8" t="s">
        <v>58</v>
      </c>
    </row>
    <row r="11" spans="1:5" ht="18.75" x14ac:dyDescent="0.3">
      <c r="A11" s="18">
        <v>2016</v>
      </c>
    </row>
    <row r="12" spans="1:5" x14ac:dyDescent="0.25">
      <c r="A12" s="2">
        <v>250</v>
      </c>
      <c r="B12" t="s">
        <v>57</v>
      </c>
    </row>
    <row r="16" spans="1:5" x14ac:dyDescent="0.25">
      <c r="B16" s="4" t="s">
        <v>1</v>
      </c>
      <c r="C16" s="4" t="s">
        <v>2</v>
      </c>
    </row>
    <row r="17" spans="1:3" x14ac:dyDescent="0.25">
      <c r="A17" s="1">
        <v>2016</v>
      </c>
      <c r="B17" s="21"/>
      <c r="C17" s="25">
        <v>250</v>
      </c>
    </row>
    <row r="18" spans="1:3" x14ac:dyDescent="0.25">
      <c r="A18" s="1">
        <v>2015</v>
      </c>
      <c r="B18" s="13">
        <v>231.35</v>
      </c>
      <c r="C18" s="13">
        <v>250</v>
      </c>
    </row>
    <row r="19" spans="1:3" x14ac:dyDescent="0.25">
      <c r="A19" s="1">
        <v>2014</v>
      </c>
      <c r="B19" s="13">
        <v>220</v>
      </c>
      <c r="C19" s="13">
        <v>215</v>
      </c>
    </row>
    <row r="20" spans="1:3" x14ac:dyDescent="0.25">
      <c r="A20" s="1"/>
      <c r="B20" s="3"/>
      <c r="C20" s="3"/>
    </row>
  </sheetData>
  <pageMargins left="0.7" right="0.7" top="0.75" bottom="0.75" header="0.3" footer="0.3"/>
  <pageSetup orientation="portrait" r:id="rId1"/>
  <headerFooter>
    <oddHeader>&amp;R&amp;9 2/3/16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75000-001</vt:lpstr>
      <vt:lpstr>75000-002</vt:lpstr>
      <vt:lpstr>75005-000</vt:lpstr>
      <vt:lpstr>75010-001</vt:lpstr>
      <vt:lpstr>75010-002</vt:lpstr>
      <vt:lpstr>75010-003</vt:lpstr>
      <vt:lpstr>75010-004</vt:lpstr>
      <vt:lpstr>75015-000</vt:lpstr>
      <vt:lpstr>75020-001</vt:lpstr>
      <vt:lpstr>75020-002</vt:lpstr>
      <vt:lpstr>75020-003</vt:lpstr>
      <vt:lpstr>76120-000</vt:lpstr>
      <vt:lpstr>76140-001</vt:lpstr>
      <vt:lpstr>76140-002</vt:lpstr>
      <vt:lpstr>76140-003</vt:lpstr>
      <vt:lpstr>76140-004</vt:lpstr>
      <vt:lpstr>76140-005</vt:lpstr>
      <vt:lpstr>Sheet1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Susan R. Millard</cp:lastModifiedBy>
  <cp:lastPrinted>2016-02-04T15:17:01Z</cp:lastPrinted>
  <dcterms:created xsi:type="dcterms:W3CDTF">2012-09-26T14:19:27Z</dcterms:created>
  <dcterms:modified xsi:type="dcterms:W3CDTF">2016-02-04T15:17:24Z</dcterms:modified>
</cp:coreProperties>
</file>