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min\Budgets\"/>
    </mc:Choice>
  </mc:AlternateContent>
  <bookViews>
    <workbookView xWindow="480" yWindow="75" windowWidth="18195" windowHeight="11820" activeTab="4"/>
  </bookViews>
  <sheets>
    <sheet name="73010-000" sheetId="5" r:id="rId1"/>
    <sheet name="73030-000" sheetId="6" r:id="rId2"/>
    <sheet name="73050-000" sheetId="7" r:id="rId3"/>
    <sheet name="73060-000" sheetId="8" r:id="rId4"/>
    <sheet name="73070-000" sheetId="9" r:id="rId5"/>
    <sheet name="73080-000" sheetId="10" r:id="rId6"/>
    <sheet name="73090-000" sheetId="11" r:id="rId7"/>
    <sheet name="73110-000" sheetId="12" r:id="rId8"/>
    <sheet name="73120-000" sheetId="13" r:id="rId9"/>
    <sheet name="73130-000" sheetId="15" r:id="rId10"/>
    <sheet name="73140-000" sheetId="16" r:id="rId11"/>
    <sheet name="76100-000" sheetId="4" r:id="rId12"/>
  </sheets>
  <calcPr calcId="152511"/>
</workbook>
</file>

<file path=xl/calcChain.xml><?xml version="1.0" encoding="utf-8"?>
<calcChain xmlns="http://schemas.openxmlformats.org/spreadsheetml/2006/main">
  <c r="A12" i="16" l="1"/>
  <c r="A5" i="16"/>
  <c r="A11" i="15"/>
  <c r="A5" i="13"/>
  <c r="A5" i="12"/>
  <c r="A6" i="10"/>
  <c r="A24" i="9"/>
  <c r="A17" i="9"/>
  <c r="A16" i="9"/>
  <c r="A10" i="9" l="1"/>
  <c r="A6" i="9"/>
  <c r="A5" i="9"/>
  <c r="A5" i="8"/>
  <c r="A12" i="7"/>
  <c r="A6" i="7"/>
  <c r="A5" i="7"/>
  <c r="A7" i="6"/>
  <c r="A5" i="6"/>
  <c r="A5" i="5"/>
  <c r="A4" i="5"/>
  <c r="A13" i="7" l="1"/>
  <c r="A5" i="4"/>
  <c r="A7" i="4" s="1"/>
  <c r="A13" i="16"/>
  <c r="A6" i="16"/>
  <c r="A6" i="12"/>
  <c r="A15" i="12"/>
  <c r="A14" i="4" l="1"/>
</calcChain>
</file>

<file path=xl/sharedStrings.xml><?xml version="1.0" encoding="utf-8"?>
<sst xmlns="http://schemas.openxmlformats.org/spreadsheetml/2006/main" count="118" uniqueCount="73">
  <si>
    <t>Office Equipment and Furniture</t>
  </si>
  <si>
    <t>Foundation Auto Expense</t>
  </si>
  <si>
    <t>as of 8/31/13</t>
  </si>
  <si>
    <t>projected 2013</t>
  </si>
  <si>
    <t>2014 budget</t>
  </si>
  <si>
    <t>Actual</t>
  </si>
  <si>
    <t>Budget</t>
  </si>
  <si>
    <t xml:space="preserve">  as of 8/31/13</t>
  </si>
  <si>
    <t xml:space="preserve">  projected 2013</t>
  </si>
  <si>
    <t xml:space="preserve">  2014 budget</t>
  </si>
  <si>
    <t>van purchase</t>
  </si>
  <si>
    <t>Utilities</t>
  </si>
  <si>
    <t>Waste Removal</t>
  </si>
  <si>
    <t>Snowplowing</t>
  </si>
  <si>
    <t>Contract Cleaning</t>
  </si>
  <si>
    <t>Drycleaning</t>
  </si>
  <si>
    <t>HVAC Maintenance/Repairs</t>
  </si>
  <si>
    <t>BriteView - chandeliers</t>
  </si>
  <si>
    <t>Security Contract/Maintenance</t>
  </si>
  <si>
    <t>Landscaping Supplies and Service</t>
  </si>
  <si>
    <t>Supplies</t>
  </si>
  <si>
    <t>General Repairs and Maintenance</t>
  </si>
  <si>
    <t>Pest Control</t>
  </si>
  <si>
    <t>BriteView - windows fall cleaning</t>
  </si>
  <si>
    <t>BriteView - windows spring cleaning</t>
  </si>
  <si>
    <t>Oil change, car wash, gas</t>
  </si>
  <si>
    <t>Sept invoice</t>
  </si>
  <si>
    <t>WE Energies - 3 months x 3,600.00</t>
  </si>
  <si>
    <t>Water bill</t>
  </si>
  <si>
    <t>4 months x 202.47</t>
  </si>
  <si>
    <t>12 months x 203.00</t>
  </si>
  <si>
    <t>Nov + Dec</t>
  </si>
  <si>
    <t>Slight increase in prices</t>
  </si>
  <si>
    <t>Jani-King (4 months x 1,567.00)</t>
  </si>
  <si>
    <t>ITU (4 months x 172.10)</t>
  </si>
  <si>
    <t>BriteView - chandelier cleaning</t>
  </si>
  <si>
    <t>Jani-King (12 months x 1,567.00)</t>
  </si>
  <si>
    <t>ITU (12 months x 172.10)</t>
  </si>
  <si>
    <t>Magic Carpet - rug cleaning</t>
  </si>
  <si>
    <t>Fall servicing</t>
  </si>
  <si>
    <t>Winter servicing</t>
  </si>
  <si>
    <t>Old equipment</t>
  </si>
  <si>
    <t>Software updates</t>
  </si>
  <si>
    <t>Monitoring alarm system</t>
  </si>
  <si>
    <t>Unknown expenses</t>
  </si>
  <si>
    <t>Maintenance (2 x 362.50)</t>
  </si>
  <si>
    <t>Maintenance and repair</t>
  </si>
  <si>
    <t>Misc.</t>
  </si>
  <si>
    <t>BBC invoice - lightbulbs</t>
  </si>
  <si>
    <t>New "exit" and "in" signs ordered</t>
  </si>
  <si>
    <t>High intensity bulbs to be ordered for o/s pole lights</t>
  </si>
  <si>
    <t>Otis - service agreement</t>
  </si>
  <si>
    <t>Otis - LH elevator repair</t>
  </si>
  <si>
    <t>Otis - HH elevator repair</t>
  </si>
  <si>
    <t>City inspection of elevators and permits</t>
  </si>
  <si>
    <t>Alpha-Neonx Sign pole lights</t>
  </si>
  <si>
    <t>KE Electric replace 2 exit lights (on order)</t>
  </si>
  <si>
    <t>Equity Team - painting and repairs</t>
  </si>
  <si>
    <r>
      <rPr>
        <u/>
        <sz val="11"/>
        <color theme="1"/>
        <rFont val="Calibri"/>
        <family val="2"/>
        <scheme val="minor"/>
      </rPr>
      <t>Pending</t>
    </r>
    <r>
      <rPr>
        <sz val="11"/>
        <color theme="1"/>
        <rFont val="Calibri"/>
        <family val="2"/>
        <scheme val="minor"/>
      </rPr>
      <t>:</t>
    </r>
  </si>
  <si>
    <t>2nd proposal from Equity Team</t>
  </si>
  <si>
    <t>4 months x 68.00</t>
  </si>
  <si>
    <t>12 months x 70.00</t>
  </si>
  <si>
    <t>Bees</t>
  </si>
  <si>
    <t xml:space="preserve"> as of 8/31/13</t>
  </si>
  <si>
    <t>BriteView - windows fall cleaning (take storm windows off)</t>
  </si>
  <si>
    <t>Grass seed and flowers</t>
  </si>
  <si>
    <t>$15,000 was budgeted in 2013 for major update to security cabling etc. underground in parking lot.</t>
  </si>
  <si>
    <t>That major update has been postponed indefinitely.</t>
  </si>
  <si>
    <r>
      <t>2013 - under budget notes</t>
    </r>
    <r>
      <rPr>
        <sz val="11"/>
        <color theme="1"/>
        <rFont val="Calibri"/>
        <family val="2"/>
        <scheme val="minor"/>
      </rPr>
      <t>:</t>
    </r>
  </si>
  <si>
    <t>RCR portable screen and projector (verbal estimate from BSI)</t>
  </si>
  <si>
    <t>3 lateral fireproof cabinets (finance)</t>
  </si>
  <si>
    <t>3 replacement fireproof cabinets (finance)</t>
  </si>
  <si>
    <t>for 2015 - add $75.00 year-end tips for housekeeping (12/11/13)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</si>
</sst>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left"/>
    </xf>
    <xf numFmtId="43" fontId="0" fillId="0" borderId="0" xfId="1" applyFont="1"/>
    <xf numFmtId="43" fontId="0" fillId="0" borderId="1" xfId="1" applyFont="1" applyBorder="1"/>
    <xf numFmtId="0" fontId="0" fillId="0" borderId="0" xfId="0" applyFont="1"/>
    <xf numFmtId="43" fontId="0" fillId="0" borderId="0" xfId="1" applyFont="1" applyAlignment="1">
      <alignment horizontal="left"/>
    </xf>
    <xf numFmtId="43" fontId="0" fillId="0" borderId="2" xfId="1" applyFont="1" applyBorder="1"/>
    <xf numFmtId="43" fontId="0" fillId="0" borderId="0" xfId="1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3" fontId="0" fillId="0" borderId="0" xfId="0" applyNumberFormat="1" applyBorder="1" applyAlignment="1">
      <alignment horizontal="center"/>
    </xf>
    <xf numFmtId="43" fontId="0" fillId="0" borderId="2" xfId="1" applyFont="1" applyBorder="1" applyAlignment="1">
      <alignment horizontal="right"/>
    </xf>
    <xf numFmtId="43" fontId="0" fillId="0" borderId="0" xfId="1" applyFont="1" applyBorder="1"/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Layout" zoomScaleNormal="100" workbookViewId="0">
      <selection activeCell="C16" sqref="C16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1</v>
      </c>
    </row>
    <row r="3" spans="1:2" x14ac:dyDescent="0.25">
      <c r="A3" s="2">
        <v>464.63</v>
      </c>
      <c r="B3" t="s">
        <v>7</v>
      </c>
    </row>
    <row r="4" spans="1:2" x14ac:dyDescent="0.25">
      <c r="A4" s="2">
        <f>1000-464.63</f>
        <v>535.37</v>
      </c>
      <c r="B4" t="s">
        <v>25</v>
      </c>
    </row>
    <row r="5" spans="1:2" ht="15.75" thickBot="1" x14ac:dyDescent="0.3">
      <c r="A5" s="3">
        <f>SUM(A3:A4)</f>
        <v>1000</v>
      </c>
    </row>
    <row r="6" spans="1:2" ht="15.75" thickTop="1" x14ac:dyDescent="0.25">
      <c r="A6" s="2"/>
    </row>
    <row r="7" spans="1:2" ht="15.75" thickBot="1" x14ac:dyDescent="0.3">
      <c r="A7" s="12">
        <v>1000</v>
      </c>
      <c r="B7" t="s">
        <v>8</v>
      </c>
    </row>
    <row r="8" spans="1:2" ht="15.75" thickTop="1" x14ac:dyDescent="0.25"/>
    <row r="9" spans="1:2" ht="15.75" thickBot="1" x14ac:dyDescent="0.3">
      <c r="A9" s="12">
        <v>1500</v>
      </c>
      <c r="B9" t="s">
        <v>9</v>
      </c>
    </row>
    <row r="10" spans="1:2" ht="15.75" thickTop="1" x14ac:dyDescent="0.25"/>
    <row r="25" spans="1:5" x14ac:dyDescent="0.25">
      <c r="B25" s="8" t="s">
        <v>5</v>
      </c>
      <c r="C25" s="8" t="s">
        <v>6</v>
      </c>
    </row>
    <row r="26" spans="1:5" x14ac:dyDescent="0.25">
      <c r="A26" s="9">
        <v>2013</v>
      </c>
      <c r="B26" s="10"/>
      <c r="C26" s="11">
        <v>3000</v>
      </c>
    </row>
    <row r="27" spans="1:5" x14ac:dyDescent="0.25">
      <c r="A27" s="9">
        <v>2012</v>
      </c>
      <c r="B27" s="7">
        <v>617.97</v>
      </c>
      <c r="C27" s="7">
        <v>3000</v>
      </c>
    </row>
    <row r="28" spans="1:5" x14ac:dyDescent="0.25">
      <c r="A28" s="9">
        <v>2011</v>
      </c>
      <c r="B28" s="7">
        <v>19417.16</v>
      </c>
      <c r="C28" s="7">
        <v>30000</v>
      </c>
      <c r="E28" t="s">
        <v>10</v>
      </c>
    </row>
    <row r="29" spans="1:5" x14ac:dyDescent="0.25">
      <c r="A29" s="9">
        <v>2010</v>
      </c>
      <c r="B29" s="2">
        <v>2519.06</v>
      </c>
      <c r="C29" s="2">
        <v>3000</v>
      </c>
    </row>
    <row r="30" spans="1:5" x14ac:dyDescent="0.25">
      <c r="A30" s="9">
        <v>2009</v>
      </c>
      <c r="B30" s="2">
        <v>3104.3</v>
      </c>
      <c r="C30" s="2">
        <v>3000</v>
      </c>
    </row>
    <row r="31" spans="1:5" x14ac:dyDescent="0.25">
      <c r="A31" s="9">
        <v>2008</v>
      </c>
      <c r="B31" s="2">
        <v>2374.2399999999998</v>
      </c>
      <c r="C31" s="2">
        <v>3000</v>
      </c>
    </row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view="pageLayout" zoomScaleNormal="100" workbookViewId="0">
      <selection activeCell="B9" sqref="B9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6" x14ac:dyDescent="0.25">
      <c r="A1" t="s">
        <v>21</v>
      </c>
    </row>
    <row r="3" spans="1:6" x14ac:dyDescent="0.25">
      <c r="A3" s="2">
        <v>13471.92</v>
      </c>
      <c r="B3" t="s">
        <v>7</v>
      </c>
      <c r="F3" t="s">
        <v>58</v>
      </c>
    </row>
    <row r="4" spans="1:6" x14ac:dyDescent="0.25">
      <c r="A4" s="2">
        <v>439.46</v>
      </c>
      <c r="B4" t="s">
        <v>51</v>
      </c>
      <c r="F4" t="s">
        <v>56</v>
      </c>
    </row>
    <row r="5" spans="1:6" x14ac:dyDescent="0.25">
      <c r="A5" s="2">
        <v>526.65</v>
      </c>
      <c r="B5" t="s">
        <v>52</v>
      </c>
      <c r="F5" t="s">
        <v>59</v>
      </c>
    </row>
    <row r="6" spans="1:6" x14ac:dyDescent="0.25">
      <c r="A6" s="2">
        <v>649.91999999999996</v>
      </c>
      <c r="B6" t="s">
        <v>53</v>
      </c>
    </row>
    <row r="7" spans="1:6" x14ac:dyDescent="0.25">
      <c r="A7" s="2">
        <v>157.15</v>
      </c>
      <c r="B7" t="s">
        <v>54</v>
      </c>
    </row>
    <row r="8" spans="1:6" x14ac:dyDescent="0.25">
      <c r="A8" s="2">
        <v>192.96</v>
      </c>
      <c r="B8" t="s">
        <v>54</v>
      </c>
    </row>
    <row r="9" spans="1:6" x14ac:dyDescent="0.25">
      <c r="A9" s="2">
        <v>330.39</v>
      </c>
      <c r="B9" t="s">
        <v>55</v>
      </c>
    </row>
    <row r="10" spans="1:6" x14ac:dyDescent="0.25">
      <c r="A10" s="2">
        <v>3160</v>
      </c>
      <c r="B10" t="s">
        <v>57</v>
      </c>
    </row>
    <row r="11" spans="1:6" ht="15.75" thickBot="1" x14ac:dyDescent="0.3">
      <c r="A11" s="3">
        <f>SUM(A3:A10)</f>
        <v>18928.449999999997</v>
      </c>
    </row>
    <row r="12" spans="1:6" ht="15.75" thickTop="1" x14ac:dyDescent="0.25">
      <c r="A12" s="13"/>
    </row>
    <row r="13" spans="1:6" ht="15.75" thickBot="1" x14ac:dyDescent="0.3">
      <c r="A13" s="12">
        <v>21500</v>
      </c>
      <c r="B13" t="s">
        <v>8</v>
      </c>
    </row>
    <row r="14" spans="1:6" ht="15.75" thickTop="1" x14ac:dyDescent="0.25"/>
    <row r="15" spans="1:6" ht="15.75" thickBot="1" x14ac:dyDescent="0.3">
      <c r="A15" s="12">
        <v>21500</v>
      </c>
      <c r="B15" t="s">
        <v>9</v>
      </c>
    </row>
    <row r="16" spans="1:6" ht="15.75" thickTop="1" x14ac:dyDescent="0.25"/>
    <row r="31" spans="1:3" x14ac:dyDescent="0.25">
      <c r="B31" s="8" t="s">
        <v>5</v>
      </c>
      <c r="C31" s="8" t="s">
        <v>6</v>
      </c>
    </row>
    <row r="32" spans="1:3" x14ac:dyDescent="0.25">
      <c r="A32" s="9">
        <v>2013</v>
      </c>
      <c r="B32" s="10"/>
      <c r="C32" s="11">
        <v>21500</v>
      </c>
    </row>
    <row r="33" spans="1:3" x14ac:dyDescent="0.25">
      <c r="A33" s="9">
        <v>2012</v>
      </c>
      <c r="B33" s="7">
        <v>16340.71</v>
      </c>
      <c r="C33" s="7">
        <v>20000</v>
      </c>
    </row>
    <row r="34" spans="1:3" x14ac:dyDescent="0.25">
      <c r="A34" s="9">
        <v>2011</v>
      </c>
      <c r="B34" s="7">
        <v>23015.47</v>
      </c>
      <c r="C34" s="7">
        <v>26000</v>
      </c>
    </row>
    <row r="35" spans="1:3" x14ac:dyDescent="0.25">
      <c r="A35" s="9">
        <v>2010</v>
      </c>
      <c r="B35" s="2">
        <v>24429.67</v>
      </c>
      <c r="C35" s="2">
        <v>20000</v>
      </c>
    </row>
    <row r="36" spans="1:3" x14ac:dyDescent="0.25">
      <c r="A36" s="9">
        <v>2009</v>
      </c>
      <c r="B36" s="2">
        <v>46719.05</v>
      </c>
      <c r="C36" s="2">
        <v>40000</v>
      </c>
    </row>
    <row r="37" spans="1:3" x14ac:dyDescent="0.25">
      <c r="A37" s="9">
        <v>2008</v>
      </c>
      <c r="B37" s="2">
        <v>29352.34</v>
      </c>
      <c r="C37" s="2">
        <v>30000</v>
      </c>
    </row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view="pageLayout" zoomScaleNormal="100" workbookViewId="0">
      <selection activeCell="G8" sqref="G8"/>
    </sheetView>
  </sheetViews>
  <sheetFormatPr defaultRowHeight="15" x14ac:dyDescent="0.25"/>
  <cols>
    <col min="1" max="1" width="11.42578125" customWidth="1"/>
    <col min="2" max="2" width="3.7109375" customWidth="1"/>
  </cols>
  <sheetData>
    <row r="1" spans="1:6" x14ac:dyDescent="0.25">
      <c r="A1" t="s">
        <v>22</v>
      </c>
    </row>
    <row r="3" spans="1:6" ht="18.75" x14ac:dyDescent="0.3">
      <c r="A3" s="1">
        <v>2013</v>
      </c>
    </row>
    <row r="4" spans="1:6" s="4" customFormat="1" x14ac:dyDescent="0.25">
      <c r="A4" s="5">
        <v>530</v>
      </c>
      <c r="C4" s="4" t="s">
        <v>2</v>
      </c>
    </row>
    <row r="5" spans="1:6" s="4" customFormat="1" x14ac:dyDescent="0.25">
      <c r="A5" s="5">
        <f>4*68</f>
        <v>272</v>
      </c>
      <c r="C5" s="4" t="s">
        <v>60</v>
      </c>
      <c r="F5" s="4" t="s">
        <v>62</v>
      </c>
    </row>
    <row r="6" spans="1:6" ht="15.75" thickBot="1" x14ac:dyDescent="0.3">
      <c r="A6" s="3">
        <f>SUM(A4:A5)</f>
        <v>802</v>
      </c>
    </row>
    <row r="7" spans="1:6" ht="15.75" thickTop="1" x14ac:dyDescent="0.25"/>
    <row r="8" spans="1:6" ht="15.75" thickBot="1" x14ac:dyDescent="0.3">
      <c r="A8" s="6">
        <v>900</v>
      </c>
      <c r="C8" t="s">
        <v>3</v>
      </c>
    </row>
    <row r="9" spans="1:6" ht="15.75" thickTop="1" x14ac:dyDescent="0.25"/>
    <row r="11" spans="1:6" ht="18.75" x14ac:dyDescent="0.3">
      <c r="A11" s="1">
        <v>2014</v>
      </c>
    </row>
    <row r="12" spans="1:6" x14ac:dyDescent="0.25">
      <c r="A12" s="2">
        <f>12*70</f>
        <v>840</v>
      </c>
      <c r="C12" s="4" t="s">
        <v>61</v>
      </c>
    </row>
    <row r="13" spans="1:6" ht="15.75" thickBot="1" x14ac:dyDescent="0.3">
      <c r="A13" s="3">
        <f>SUM(A12:A12)</f>
        <v>840</v>
      </c>
    </row>
    <row r="14" spans="1:6" ht="15.75" thickTop="1" x14ac:dyDescent="0.25"/>
    <row r="15" spans="1:6" ht="15.75" thickBot="1" x14ac:dyDescent="0.3">
      <c r="A15" s="6">
        <v>1000</v>
      </c>
      <c r="C15" t="s">
        <v>4</v>
      </c>
    </row>
    <row r="16" spans="1:6" ht="15.75" thickTop="1" x14ac:dyDescent="0.25"/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view="pageLayout" zoomScaleNormal="100" workbookViewId="0">
      <selection activeCell="C27" sqref="C27"/>
    </sheetView>
  </sheetViews>
  <sheetFormatPr defaultRowHeight="15" x14ac:dyDescent="0.25"/>
  <cols>
    <col min="1" max="1" width="11.42578125" customWidth="1"/>
    <col min="2" max="2" width="3.7109375" customWidth="1"/>
  </cols>
  <sheetData>
    <row r="1" spans="1:3" x14ac:dyDescent="0.25">
      <c r="A1" t="s">
        <v>0</v>
      </c>
    </row>
    <row r="3" spans="1:3" ht="18.75" x14ac:dyDescent="0.3">
      <c r="A3" s="1">
        <v>2013</v>
      </c>
    </row>
    <row r="4" spans="1:3" s="4" customFormat="1" x14ac:dyDescent="0.25">
      <c r="A4" s="5">
        <v>16376.34</v>
      </c>
      <c r="C4" s="4" t="s">
        <v>2</v>
      </c>
    </row>
    <row r="5" spans="1:3" ht="15.75" thickBot="1" x14ac:dyDescent="0.3">
      <c r="A5" s="3">
        <f>SUM(A4:A4)</f>
        <v>16376.34</v>
      </c>
    </row>
    <row r="6" spans="1:3" ht="15.75" thickTop="1" x14ac:dyDescent="0.25"/>
    <row r="7" spans="1:3" ht="15.75" thickBot="1" x14ac:dyDescent="0.3">
      <c r="A7" s="6">
        <f>A5</f>
        <v>16376.34</v>
      </c>
      <c r="C7" t="s">
        <v>3</v>
      </c>
    </row>
    <row r="8" spans="1:3" ht="15.75" thickTop="1" x14ac:dyDescent="0.25"/>
    <row r="10" spans="1:3" ht="18.75" x14ac:dyDescent="0.3">
      <c r="A10" s="1">
        <v>2014</v>
      </c>
    </row>
    <row r="11" spans="1:3" x14ac:dyDescent="0.25">
      <c r="A11" s="2">
        <v>7800</v>
      </c>
      <c r="C11" t="s">
        <v>71</v>
      </c>
    </row>
    <row r="12" spans="1:3" x14ac:dyDescent="0.25">
      <c r="A12" s="2">
        <v>12045</v>
      </c>
      <c r="C12" t="s">
        <v>70</v>
      </c>
    </row>
    <row r="13" spans="1:3" x14ac:dyDescent="0.25">
      <c r="A13" s="2">
        <v>7000</v>
      </c>
      <c r="C13" t="s">
        <v>69</v>
      </c>
    </row>
    <row r="14" spans="1:3" ht="15.75" thickBot="1" x14ac:dyDescent="0.3">
      <c r="A14" s="3">
        <f>SUM(A11:A13)</f>
        <v>26845</v>
      </c>
    </row>
    <row r="15" spans="1:3" ht="15.75" thickTop="1" x14ac:dyDescent="0.25"/>
    <row r="16" spans="1:3" ht="15.75" thickBot="1" x14ac:dyDescent="0.3">
      <c r="A16" s="6">
        <v>27000</v>
      </c>
      <c r="C16" t="s">
        <v>4</v>
      </c>
    </row>
    <row r="17" ht="15.75" thickTop="1" x14ac:dyDescent="0.25"/>
  </sheetData>
  <pageMargins left="0.7" right="0.7" top="0.75" bottom="0.75" header="0.3" footer="0.3"/>
  <pageSetup orientation="portrait" r:id="rId1"/>
  <headerFooter>
    <oddHeader>&amp;R9/24/13</oddHeader>
    <oddFooter>&amp;L&amp;Z&amp;F&amp;A</oddFooter>
  </headerFooter>
  <ignoredErrors>
    <ignoredError sqref="A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view="pageLayout" zoomScaleNormal="100" workbookViewId="0">
      <selection activeCell="B13" sqref="B13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2" x14ac:dyDescent="0.25">
      <c r="A1" t="s">
        <v>11</v>
      </c>
    </row>
    <row r="3" spans="1:2" x14ac:dyDescent="0.25">
      <c r="A3" s="13">
        <v>34078.46</v>
      </c>
      <c r="B3" t="s">
        <v>63</v>
      </c>
    </row>
    <row r="4" spans="1:2" x14ac:dyDescent="0.25">
      <c r="A4" s="13">
        <v>3516.65</v>
      </c>
      <c r="B4" t="s">
        <v>26</v>
      </c>
    </row>
    <row r="5" spans="1:2" x14ac:dyDescent="0.25">
      <c r="A5" s="13">
        <f>3600*3</f>
        <v>10800</v>
      </c>
      <c r="B5" t="s">
        <v>27</v>
      </c>
    </row>
    <row r="6" spans="1:2" x14ac:dyDescent="0.25">
      <c r="A6" s="13">
        <v>240</v>
      </c>
      <c r="B6" t="s">
        <v>28</v>
      </c>
    </row>
    <row r="7" spans="1:2" ht="15.75" thickBot="1" x14ac:dyDescent="0.3">
      <c r="A7" s="3">
        <f>SUM(A3:A6)</f>
        <v>48635.11</v>
      </c>
    </row>
    <row r="8" spans="1:2" ht="15.75" thickTop="1" x14ac:dyDescent="0.25">
      <c r="A8" s="2"/>
    </row>
    <row r="9" spans="1:2" ht="15.75" thickBot="1" x14ac:dyDescent="0.3">
      <c r="A9" s="12">
        <v>50000</v>
      </c>
      <c r="B9" t="s">
        <v>8</v>
      </c>
    </row>
    <row r="10" spans="1:2" ht="15.75" thickTop="1" x14ac:dyDescent="0.25"/>
    <row r="11" spans="1:2" ht="15.75" thickBot="1" x14ac:dyDescent="0.3">
      <c r="A11" s="12">
        <v>50000</v>
      </c>
      <c r="B11" t="s">
        <v>9</v>
      </c>
    </row>
    <row r="12" spans="1:2" ht="15.75" thickTop="1" x14ac:dyDescent="0.25"/>
    <row r="27" spans="1:3" x14ac:dyDescent="0.25">
      <c r="B27" s="8" t="s">
        <v>5</v>
      </c>
      <c r="C27" s="8" t="s">
        <v>6</v>
      </c>
    </row>
    <row r="28" spans="1:3" x14ac:dyDescent="0.25">
      <c r="A28" s="9">
        <v>2013</v>
      </c>
      <c r="B28" s="10"/>
      <c r="C28" s="11">
        <v>50000</v>
      </c>
    </row>
    <row r="29" spans="1:3" x14ac:dyDescent="0.25">
      <c r="A29" s="9">
        <v>2012</v>
      </c>
      <c r="B29" s="7">
        <v>39995.32</v>
      </c>
      <c r="C29" s="7">
        <v>50000</v>
      </c>
    </row>
    <row r="30" spans="1:3" x14ac:dyDescent="0.25">
      <c r="A30" s="9">
        <v>2011</v>
      </c>
      <c r="B30" s="7">
        <v>44879.88</v>
      </c>
      <c r="C30" s="7">
        <v>50000</v>
      </c>
    </row>
    <row r="31" spans="1:3" x14ac:dyDescent="0.25">
      <c r="A31" s="9">
        <v>2010</v>
      </c>
      <c r="B31" s="2">
        <v>43139.93</v>
      </c>
      <c r="C31" s="2">
        <v>50000</v>
      </c>
    </row>
    <row r="32" spans="1:3" x14ac:dyDescent="0.25">
      <c r="A32" s="9">
        <v>2009</v>
      </c>
      <c r="B32" s="2">
        <v>41599.61</v>
      </c>
      <c r="C32" s="2">
        <v>50000</v>
      </c>
    </row>
    <row r="33" spans="1:3" x14ac:dyDescent="0.25">
      <c r="A33" s="9">
        <v>2008</v>
      </c>
      <c r="B33" s="2">
        <v>40182.199999999997</v>
      </c>
      <c r="C33" s="2">
        <v>40300</v>
      </c>
    </row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view="pageLayout" zoomScaleNormal="100" workbookViewId="0">
      <selection activeCell="B15" sqref="B15"/>
    </sheetView>
  </sheetViews>
  <sheetFormatPr defaultRowHeight="15" x14ac:dyDescent="0.25"/>
  <cols>
    <col min="1" max="1" width="13.28515625" customWidth="1"/>
    <col min="2" max="2" width="2.7109375" customWidth="1"/>
    <col min="3" max="3" width="14.28515625" customWidth="1"/>
    <col min="4" max="4" width="11.7109375" customWidth="1"/>
  </cols>
  <sheetData>
    <row r="1" spans="1:3" x14ac:dyDescent="0.25">
      <c r="A1" t="s">
        <v>12</v>
      </c>
    </row>
    <row r="3" spans="1:3" ht="18.75" x14ac:dyDescent="0.3">
      <c r="A3" s="1">
        <v>2013</v>
      </c>
    </row>
    <row r="4" spans="1:3" x14ac:dyDescent="0.25">
      <c r="A4" s="2">
        <v>1256.49</v>
      </c>
      <c r="B4" s="4"/>
      <c r="C4" s="4" t="s">
        <v>2</v>
      </c>
    </row>
    <row r="5" spans="1:3" x14ac:dyDescent="0.25">
      <c r="A5" s="5">
        <f>4*202.47</f>
        <v>809.88</v>
      </c>
      <c r="B5" s="4"/>
      <c r="C5" s="4" t="s">
        <v>29</v>
      </c>
    </row>
    <row r="6" spans="1:3" ht="15.75" thickBot="1" x14ac:dyDescent="0.3">
      <c r="A6" s="3">
        <f>SUM(A4:A5)</f>
        <v>2066.37</v>
      </c>
    </row>
    <row r="7" spans="1:3" ht="15.75" thickTop="1" x14ac:dyDescent="0.25"/>
    <row r="8" spans="1:3" ht="15.75" thickBot="1" x14ac:dyDescent="0.3">
      <c r="A8" s="6">
        <v>2100</v>
      </c>
      <c r="C8" t="s">
        <v>3</v>
      </c>
    </row>
    <row r="9" spans="1:3" ht="15.75" thickTop="1" x14ac:dyDescent="0.25"/>
    <row r="11" spans="1:3" ht="18.75" x14ac:dyDescent="0.3">
      <c r="A11" s="1">
        <v>2014</v>
      </c>
    </row>
    <row r="12" spans="1:3" x14ac:dyDescent="0.25">
      <c r="A12" s="2">
        <f>12*203</f>
        <v>2436</v>
      </c>
      <c r="C12" s="4" t="s">
        <v>30</v>
      </c>
    </row>
    <row r="13" spans="1:3" ht="15.75" thickBot="1" x14ac:dyDescent="0.3">
      <c r="A13" s="3">
        <f>SUM(A12:A12)</f>
        <v>2436</v>
      </c>
    </row>
    <row r="14" spans="1:3" ht="15.75" thickTop="1" x14ac:dyDescent="0.25"/>
    <row r="15" spans="1:3" ht="15.75" thickBot="1" x14ac:dyDescent="0.3">
      <c r="A15" s="6">
        <v>2500</v>
      </c>
      <c r="C15" t="s">
        <v>4</v>
      </c>
    </row>
    <row r="16" spans="1:3" ht="15.75" thickTop="1" x14ac:dyDescent="0.25"/>
    <row r="20" spans="1:4" x14ac:dyDescent="0.25">
      <c r="C20" s="8" t="s">
        <v>5</v>
      </c>
      <c r="D20" s="8" t="s">
        <v>6</v>
      </c>
    </row>
    <row r="21" spans="1:4" x14ac:dyDescent="0.25">
      <c r="A21" s="9">
        <v>2013</v>
      </c>
      <c r="C21" s="10"/>
      <c r="D21" s="11">
        <v>2500</v>
      </c>
    </row>
    <row r="22" spans="1:4" x14ac:dyDescent="0.25">
      <c r="A22" s="9">
        <v>2012</v>
      </c>
      <c r="C22" s="7">
        <v>2285.4899999999998</v>
      </c>
      <c r="D22" s="7">
        <v>2350</v>
      </c>
    </row>
    <row r="23" spans="1:4" x14ac:dyDescent="0.25">
      <c r="A23" s="9">
        <v>2011</v>
      </c>
      <c r="C23" s="7">
        <v>2063.2199999999998</v>
      </c>
      <c r="D23" s="7">
        <v>2100</v>
      </c>
    </row>
    <row r="24" spans="1:4" x14ac:dyDescent="0.25">
      <c r="A24" s="9">
        <v>2010</v>
      </c>
      <c r="C24" s="2">
        <v>1875.85</v>
      </c>
      <c r="D24" s="2">
        <v>2000</v>
      </c>
    </row>
    <row r="25" spans="1:4" x14ac:dyDescent="0.25">
      <c r="A25" s="9">
        <v>2009</v>
      </c>
      <c r="C25" s="2">
        <v>2690.8</v>
      </c>
      <c r="D25" s="2">
        <v>3000</v>
      </c>
    </row>
    <row r="26" spans="1:4" x14ac:dyDescent="0.25">
      <c r="A26" s="9">
        <v>2008</v>
      </c>
      <c r="C26" s="2">
        <v>2740.01</v>
      </c>
      <c r="D26" s="2">
        <v>2400</v>
      </c>
    </row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5" x14ac:dyDescent="0.25">
      <c r="A1" t="s">
        <v>13</v>
      </c>
    </row>
    <row r="3" spans="1:5" x14ac:dyDescent="0.25">
      <c r="A3" s="2">
        <v>6659.3</v>
      </c>
      <c r="B3" t="s">
        <v>7</v>
      </c>
    </row>
    <row r="4" spans="1:5" x14ac:dyDescent="0.25">
      <c r="A4" s="2">
        <v>1340.7</v>
      </c>
      <c r="B4" t="s">
        <v>31</v>
      </c>
    </row>
    <row r="5" spans="1:5" ht="15.75" thickBot="1" x14ac:dyDescent="0.3">
      <c r="A5" s="3">
        <f>SUM(A3:A4)</f>
        <v>8000</v>
      </c>
    </row>
    <row r="6" spans="1:5" ht="15.75" thickTop="1" x14ac:dyDescent="0.25">
      <c r="A6" s="2"/>
    </row>
    <row r="7" spans="1:5" ht="15.75" thickBot="1" x14ac:dyDescent="0.3">
      <c r="A7" s="12">
        <v>8000</v>
      </c>
      <c r="B7" t="s">
        <v>8</v>
      </c>
    </row>
    <row r="8" spans="1:5" ht="15.75" thickTop="1" x14ac:dyDescent="0.25"/>
    <row r="9" spans="1:5" ht="15.75" thickBot="1" x14ac:dyDescent="0.3">
      <c r="A9" s="12">
        <v>9000</v>
      </c>
      <c r="B9" t="s">
        <v>9</v>
      </c>
      <c r="E9" t="s">
        <v>32</v>
      </c>
    </row>
    <row r="10" spans="1:5" ht="15.75" thickTop="1" x14ac:dyDescent="0.25"/>
    <row r="25" spans="1:3" x14ac:dyDescent="0.25">
      <c r="B25" s="8" t="s">
        <v>5</v>
      </c>
      <c r="C25" s="8" t="s">
        <v>6</v>
      </c>
    </row>
    <row r="26" spans="1:3" x14ac:dyDescent="0.25">
      <c r="A26" s="9">
        <v>2013</v>
      </c>
      <c r="B26" s="10"/>
      <c r="C26" s="11">
        <v>8000</v>
      </c>
    </row>
    <row r="27" spans="1:3" x14ac:dyDescent="0.25">
      <c r="A27" s="9">
        <v>2012</v>
      </c>
      <c r="B27" s="7">
        <v>3427</v>
      </c>
      <c r="C27" s="7">
        <v>8000</v>
      </c>
    </row>
    <row r="28" spans="1:3" x14ac:dyDescent="0.25">
      <c r="A28" s="9">
        <v>2011</v>
      </c>
      <c r="B28" s="7">
        <v>8053.8</v>
      </c>
      <c r="C28" s="7">
        <v>7000</v>
      </c>
    </row>
    <row r="29" spans="1:3" x14ac:dyDescent="0.25">
      <c r="A29" s="9">
        <v>2010</v>
      </c>
      <c r="B29" s="2">
        <v>5996.4</v>
      </c>
      <c r="C29" s="2">
        <v>7000</v>
      </c>
    </row>
    <row r="30" spans="1:3" x14ac:dyDescent="0.25">
      <c r="A30" s="9">
        <v>2009</v>
      </c>
      <c r="B30" s="2">
        <v>4320.3</v>
      </c>
      <c r="C30" s="2">
        <v>8000</v>
      </c>
    </row>
    <row r="31" spans="1:3" x14ac:dyDescent="0.25">
      <c r="A31" s="9">
        <v>2008</v>
      </c>
      <c r="B31" s="2">
        <v>13326.85</v>
      </c>
      <c r="C31" s="2">
        <v>5000</v>
      </c>
    </row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view="pageLayout" zoomScaleNormal="100" workbookViewId="0">
      <selection activeCell="C23" sqref="C23"/>
    </sheetView>
  </sheetViews>
  <sheetFormatPr defaultRowHeight="15" x14ac:dyDescent="0.25"/>
  <cols>
    <col min="1" max="1" width="11.42578125" customWidth="1"/>
    <col min="2" max="2" width="3.7109375" customWidth="1"/>
  </cols>
  <sheetData>
    <row r="1" spans="1:3" x14ac:dyDescent="0.25">
      <c r="A1" t="s">
        <v>14</v>
      </c>
    </row>
    <row r="3" spans="1:3" ht="18.75" x14ac:dyDescent="0.3">
      <c r="A3" s="1">
        <v>2013</v>
      </c>
    </row>
    <row r="4" spans="1:3" s="4" customFormat="1" x14ac:dyDescent="0.25">
      <c r="A4" s="5">
        <v>15522.59</v>
      </c>
      <c r="C4" s="4" t="s">
        <v>2</v>
      </c>
    </row>
    <row r="5" spans="1:3" s="4" customFormat="1" x14ac:dyDescent="0.25">
      <c r="A5" s="5">
        <f>4*1567</f>
        <v>6268</v>
      </c>
      <c r="C5" s="4" t="s">
        <v>33</v>
      </c>
    </row>
    <row r="6" spans="1:3" s="4" customFormat="1" x14ac:dyDescent="0.25">
      <c r="A6" s="5">
        <f>4*172.1</f>
        <v>688.4</v>
      </c>
      <c r="C6" s="4" t="s">
        <v>34</v>
      </c>
    </row>
    <row r="7" spans="1:3" s="4" customFormat="1" x14ac:dyDescent="0.25">
      <c r="A7" s="5">
        <v>42</v>
      </c>
      <c r="C7" s="4" t="s">
        <v>15</v>
      </c>
    </row>
    <row r="8" spans="1:3" s="4" customFormat="1" x14ac:dyDescent="0.25">
      <c r="A8" s="5">
        <v>800</v>
      </c>
      <c r="C8" s="4" t="s">
        <v>64</v>
      </c>
    </row>
    <row r="9" spans="1:3" x14ac:dyDescent="0.25">
      <c r="A9" s="2">
        <v>0</v>
      </c>
      <c r="C9" s="4" t="s">
        <v>35</v>
      </c>
    </row>
    <row r="10" spans="1:3" ht="15.75" thickBot="1" x14ac:dyDescent="0.3">
      <c r="A10" s="3">
        <f>SUM(A4:A9)</f>
        <v>23320.99</v>
      </c>
    </row>
    <row r="11" spans="1:3" ht="15.75" thickTop="1" x14ac:dyDescent="0.25"/>
    <row r="12" spans="1:3" ht="15.75" thickBot="1" x14ac:dyDescent="0.3">
      <c r="A12" s="6">
        <v>24000</v>
      </c>
      <c r="C12" t="s">
        <v>3</v>
      </c>
    </row>
    <row r="13" spans="1:3" ht="15.75" thickTop="1" x14ac:dyDescent="0.25"/>
    <row r="15" spans="1:3" ht="18.75" x14ac:dyDescent="0.3">
      <c r="A15" s="1">
        <v>2014</v>
      </c>
    </row>
    <row r="16" spans="1:3" x14ac:dyDescent="0.25">
      <c r="A16" s="2">
        <f>12*1567</f>
        <v>18804</v>
      </c>
      <c r="C16" s="4" t="s">
        <v>36</v>
      </c>
    </row>
    <row r="17" spans="1:3" x14ac:dyDescent="0.25">
      <c r="A17" s="2">
        <f>12*172.1</f>
        <v>2065.1999999999998</v>
      </c>
      <c r="C17" s="4" t="s">
        <v>37</v>
      </c>
    </row>
    <row r="18" spans="1:3" x14ac:dyDescent="0.25">
      <c r="A18" s="2">
        <v>140</v>
      </c>
      <c r="C18" s="4" t="s">
        <v>15</v>
      </c>
    </row>
    <row r="19" spans="1:3" x14ac:dyDescent="0.25">
      <c r="A19" s="2">
        <v>750</v>
      </c>
      <c r="C19" s="4" t="s">
        <v>24</v>
      </c>
    </row>
    <row r="20" spans="1:3" x14ac:dyDescent="0.25">
      <c r="A20" s="2">
        <v>450</v>
      </c>
      <c r="C20" s="4" t="s">
        <v>23</v>
      </c>
    </row>
    <row r="21" spans="1:3" x14ac:dyDescent="0.25">
      <c r="A21" s="2">
        <v>700</v>
      </c>
      <c r="C21" s="4" t="s">
        <v>17</v>
      </c>
    </row>
    <row r="22" spans="1:3" x14ac:dyDescent="0.25">
      <c r="A22" s="2">
        <v>984</v>
      </c>
      <c r="C22" s="4" t="s">
        <v>38</v>
      </c>
    </row>
    <row r="23" spans="1:3" x14ac:dyDescent="0.25">
      <c r="A23" s="2">
        <v>0</v>
      </c>
      <c r="C23" s="4" t="s">
        <v>72</v>
      </c>
    </row>
    <row r="24" spans="1:3" ht="15.75" thickBot="1" x14ac:dyDescent="0.3">
      <c r="A24" s="3">
        <f>SUM(A16:A22)</f>
        <v>23893.200000000001</v>
      </c>
    </row>
    <row r="25" spans="1:3" ht="15.75" thickTop="1" x14ac:dyDescent="0.25"/>
    <row r="26" spans="1:3" ht="15.75" thickBot="1" x14ac:dyDescent="0.3">
      <c r="A26" s="6">
        <v>25000</v>
      </c>
      <c r="C26" t="s">
        <v>4</v>
      </c>
    </row>
    <row r="27" spans="1:3" ht="15.75" thickTop="1" x14ac:dyDescent="0.25"/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Layout" zoomScaleNormal="100" workbookViewId="0">
      <selection activeCell="C4" sqref="C4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5" x14ac:dyDescent="0.25">
      <c r="A1" t="s">
        <v>16</v>
      </c>
    </row>
    <row r="3" spans="1:5" x14ac:dyDescent="0.25">
      <c r="A3" s="2">
        <v>5325.78</v>
      </c>
      <c r="B3" t="s">
        <v>63</v>
      </c>
    </row>
    <row r="4" spans="1:5" x14ac:dyDescent="0.25">
      <c r="A4" s="2">
        <v>698</v>
      </c>
      <c r="B4" t="s">
        <v>39</v>
      </c>
    </row>
    <row r="5" spans="1:5" x14ac:dyDescent="0.25">
      <c r="A5" s="2">
        <v>1046</v>
      </c>
      <c r="B5" t="s">
        <v>40</v>
      </c>
    </row>
    <row r="6" spans="1:5" ht="15.75" thickBot="1" x14ac:dyDescent="0.3">
      <c r="A6" s="3">
        <f>SUM(A3:A5)</f>
        <v>7069.78</v>
      </c>
    </row>
    <row r="7" spans="1:5" ht="15.75" thickTop="1" x14ac:dyDescent="0.25">
      <c r="A7" s="2"/>
    </row>
    <row r="8" spans="1:5" ht="15.75" thickBot="1" x14ac:dyDescent="0.3">
      <c r="A8" s="12">
        <v>10000</v>
      </c>
      <c r="B8" t="s">
        <v>8</v>
      </c>
      <c r="E8" t="s">
        <v>41</v>
      </c>
    </row>
    <row r="9" spans="1:5" ht="15.75" thickTop="1" x14ac:dyDescent="0.25"/>
    <row r="10" spans="1:5" ht="15.75" thickBot="1" x14ac:dyDescent="0.3">
      <c r="A10" s="12">
        <v>16000</v>
      </c>
      <c r="B10" t="s">
        <v>9</v>
      </c>
    </row>
    <row r="11" spans="1:5" ht="15.75" thickTop="1" x14ac:dyDescent="0.25"/>
    <row r="26" spans="1:3" x14ac:dyDescent="0.25">
      <c r="B26" s="8" t="s">
        <v>5</v>
      </c>
      <c r="C26" s="8" t="s">
        <v>6</v>
      </c>
    </row>
    <row r="27" spans="1:3" x14ac:dyDescent="0.25">
      <c r="A27" s="9">
        <v>2013</v>
      </c>
      <c r="B27" s="10"/>
      <c r="C27" s="11">
        <v>18000</v>
      </c>
    </row>
    <row r="28" spans="1:3" x14ac:dyDescent="0.25">
      <c r="A28" s="9">
        <v>2012</v>
      </c>
      <c r="B28" s="7">
        <v>10793.99</v>
      </c>
      <c r="C28" s="7">
        <v>14000</v>
      </c>
    </row>
    <row r="29" spans="1:3" x14ac:dyDescent="0.25">
      <c r="A29" s="9">
        <v>2011</v>
      </c>
      <c r="B29" s="7">
        <v>11795.7</v>
      </c>
      <c r="C29" s="7">
        <v>14000</v>
      </c>
    </row>
    <row r="30" spans="1:3" x14ac:dyDescent="0.25">
      <c r="A30" s="9">
        <v>2010</v>
      </c>
      <c r="B30" s="2">
        <v>19589.349999999999</v>
      </c>
      <c r="C30" s="2">
        <v>14000</v>
      </c>
    </row>
    <row r="31" spans="1:3" x14ac:dyDescent="0.25">
      <c r="A31" s="9">
        <v>2009</v>
      </c>
      <c r="B31" s="2">
        <v>12382.99</v>
      </c>
      <c r="C31" s="2">
        <v>14000</v>
      </c>
    </row>
    <row r="32" spans="1:3" x14ac:dyDescent="0.25">
      <c r="A32" s="9">
        <v>2008</v>
      </c>
      <c r="B32" s="2">
        <v>9596.06</v>
      </c>
      <c r="C32" s="2">
        <v>14000</v>
      </c>
    </row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view="pageLayout" zoomScaleNormal="100" workbookViewId="0">
      <selection activeCell="A18" sqref="A18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5" x14ac:dyDescent="0.25">
      <c r="A1" t="s">
        <v>18</v>
      </c>
    </row>
    <row r="3" spans="1:5" ht="15.75" thickBot="1" x14ac:dyDescent="0.3">
      <c r="A3" s="6">
        <v>1183</v>
      </c>
      <c r="B3" t="s">
        <v>7</v>
      </c>
    </row>
    <row r="4" spans="1:5" ht="15.75" thickTop="1" x14ac:dyDescent="0.25">
      <c r="A4" s="2"/>
    </row>
    <row r="5" spans="1:5" ht="15.75" thickBot="1" x14ac:dyDescent="0.3">
      <c r="A5" s="12">
        <v>2500</v>
      </c>
      <c r="B5" t="s">
        <v>8</v>
      </c>
    </row>
    <row r="6" spans="1:5" ht="15.75" thickTop="1" x14ac:dyDescent="0.25"/>
    <row r="7" spans="1:5" ht="15.75" thickBot="1" x14ac:dyDescent="0.3">
      <c r="A7" s="12">
        <v>5000</v>
      </c>
      <c r="B7" t="s">
        <v>9</v>
      </c>
      <c r="E7" t="s">
        <v>42</v>
      </c>
    </row>
    <row r="8" spans="1:5" ht="15.75" thickTop="1" x14ac:dyDescent="0.25">
      <c r="E8" t="s">
        <v>43</v>
      </c>
    </row>
    <row r="9" spans="1:5" x14ac:dyDescent="0.25">
      <c r="E9" t="s">
        <v>44</v>
      </c>
    </row>
    <row r="12" spans="1:5" x14ac:dyDescent="0.25">
      <c r="A12" s="14" t="s">
        <v>68</v>
      </c>
    </row>
    <row r="13" spans="1:5" x14ac:dyDescent="0.25">
      <c r="A13" t="s">
        <v>66</v>
      </c>
    </row>
    <row r="14" spans="1:5" x14ac:dyDescent="0.25">
      <c r="A14" t="s">
        <v>67</v>
      </c>
    </row>
    <row r="23" spans="1:3" x14ac:dyDescent="0.25">
      <c r="B23" s="8" t="s">
        <v>5</v>
      </c>
      <c r="C23" s="8" t="s">
        <v>6</v>
      </c>
    </row>
    <row r="24" spans="1:3" x14ac:dyDescent="0.25">
      <c r="A24" s="9">
        <v>2013</v>
      </c>
      <c r="B24" s="10"/>
      <c r="C24" s="11">
        <v>15000</v>
      </c>
    </row>
    <row r="25" spans="1:3" x14ac:dyDescent="0.25">
      <c r="A25" s="9">
        <v>2012</v>
      </c>
      <c r="B25" s="7">
        <v>1268</v>
      </c>
      <c r="C25" s="7">
        <v>17700</v>
      </c>
    </row>
    <row r="26" spans="1:3" x14ac:dyDescent="0.25">
      <c r="A26" s="9">
        <v>2011</v>
      </c>
      <c r="B26" s="7">
        <v>588</v>
      </c>
      <c r="C26" s="7">
        <v>3500</v>
      </c>
    </row>
    <row r="27" spans="1:3" x14ac:dyDescent="0.25">
      <c r="A27" s="9">
        <v>2010</v>
      </c>
      <c r="B27" s="2">
        <v>2873.3</v>
      </c>
      <c r="C27" s="2">
        <v>3500</v>
      </c>
    </row>
    <row r="28" spans="1:3" x14ac:dyDescent="0.25">
      <c r="A28" s="9">
        <v>2009</v>
      </c>
      <c r="B28" s="2">
        <v>588</v>
      </c>
      <c r="C28" s="2">
        <v>4000</v>
      </c>
    </row>
    <row r="29" spans="1:3" x14ac:dyDescent="0.25">
      <c r="A29" s="9">
        <v>2008</v>
      </c>
      <c r="B29" s="2">
        <v>1559.25</v>
      </c>
      <c r="C29" s="2">
        <v>1500</v>
      </c>
    </row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Layout" zoomScaleNormal="100" workbookViewId="0">
      <selection activeCell="F23" sqref="F23"/>
    </sheetView>
  </sheetViews>
  <sheetFormatPr defaultRowHeight="15" x14ac:dyDescent="0.25"/>
  <cols>
    <col min="1" max="1" width="11.42578125" customWidth="1"/>
    <col min="2" max="2" width="3.7109375" customWidth="1"/>
  </cols>
  <sheetData>
    <row r="1" spans="1:3" x14ac:dyDescent="0.25">
      <c r="A1" t="s">
        <v>19</v>
      </c>
    </row>
    <row r="3" spans="1:3" ht="18.75" x14ac:dyDescent="0.3">
      <c r="A3" s="1">
        <v>2013</v>
      </c>
    </row>
    <row r="4" spans="1:3" s="4" customFormat="1" x14ac:dyDescent="0.25">
      <c r="A4" s="5">
        <v>2749.23</v>
      </c>
      <c r="C4" s="4" t="s">
        <v>2</v>
      </c>
    </row>
    <row r="5" spans="1:3" s="4" customFormat="1" x14ac:dyDescent="0.25">
      <c r="A5" s="5">
        <f>2*362.5</f>
        <v>725</v>
      </c>
      <c r="C5" s="4" t="s">
        <v>45</v>
      </c>
    </row>
    <row r="6" spans="1:3" ht="15.75" thickBot="1" x14ac:dyDescent="0.3">
      <c r="A6" s="3">
        <f>SUM(A4:A5)</f>
        <v>3474.23</v>
      </c>
    </row>
    <row r="7" spans="1:3" ht="15.75" thickTop="1" x14ac:dyDescent="0.25"/>
    <row r="8" spans="1:3" ht="15.75" thickBot="1" x14ac:dyDescent="0.3">
      <c r="A8" s="6">
        <v>3500</v>
      </c>
      <c r="C8" t="s">
        <v>3</v>
      </c>
    </row>
    <row r="9" spans="1:3" ht="15.75" thickTop="1" x14ac:dyDescent="0.25"/>
    <row r="11" spans="1:3" ht="18.75" x14ac:dyDescent="0.3">
      <c r="A11" s="1">
        <v>2014</v>
      </c>
    </row>
    <row r="12" spans="1:3" x14ac:dyDescent="0.25">
      <c r="A12" s="2">
        <v>3400</v>
      </c>
      <c r="C12" s="4" t="s">
        <v>46</v>
      </c>
    </row>
    <row r="13" spans="1:3" x14ac:dyDescent="0.25">
      <c r="A13" s="2">
        <v>600</v>
      </c>
      <c r="C13" s="4" t="s">
        <v>65</v>
      </c>
    </row>
    <row r="14" spans="1:3" x14ac:dyDescent="0.25">
      <c r="A14" s="2">
        <v>500</v>
      </c>
      <c r="C14" s="4" t="s">
        <v>47</v>
      </c>
    </row>
    <row r="15" spans="1:3" ht="15.75" thickBot="1" x14ac:dyDescent="0.3">
      <c r="A15" s="3">
        <f>SUM(A12:A14)</f>
        <v>4500</v>
      </c>
    </row>
    <row r="16" spans="1:3" ht="15.75" thickTop="1" x14ac:dyDescent="0.25"/>
    <row r="17" spans="1:3" ht="15.75" thickBot="1" x14ac:dyDescent="0.3">
      <c r="A17" s="6">
        <v>4500</v>
      </c>
      <c r="C17" t="s">
        <v>4</v>
      </c>
    </row>
    <row r="18" spans="1:3" ht="15.75" thickTop="1" x14ac:dyDescent="0.25"/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  <ignoredErrors>
    <ignoredError sqref="A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Layout" zoomScaleNormal="100" workbookViewId="0">
      <selection activeCell="C12" sqref="C12"/>
    </sheetView>
  </sheetViews>
  <sheetFormatPr defaultRowHeight="15" x14ac:dyDescent="0.25"/>
  <cols>
    <col min="1" max="1" width="13.28515625" customWidth="1"/>
    <col min="2" max="2" width="12.7109375" customWidth="1"/>
    <col min="3" max="3" width="14.28515625" customWidth="1"/>
    <col min="4" max="4" width="2.140625" customWidth="1"/>
  </cols>
  <sheetData>
    <row r="1" spans="1:5" x14ac:dyDescent="0.25">
      <c r="A1" t="s">
        <v>20</v>
      </c>
    </row>
    <row r="3" spans="1:5" x14ac:dyDescent="0.25">
      <c r="A3" s="2">
        <v>395.82</v>
      </c>
      <c r="B3" t="s">
        <v>7</v>
      </c>
    </row>
    <row r="4" spans="1:5" x14ac:dyDescent="0.25">
      <c r="A4" s="2">
        <v>108.12</v>
      </c>
      <c r="B4" t="s">
        <v>48</v>
      </c>
      <c r="E4" t="s">
        <v>49</v>
      </c>
    </row>
    <row r="5" spans="1:5" ht="15.75" thickBot="1" x14ac:dyDescent="0.3">
      <c r="A5" s="3">
        <f>SUM(A3:A4)</f>
        <v>503.94</v>
      </c>
      <c r="E5" t="s">
        <v>50</v>
      </c>
    </row>
    <row r="6" spans="1:5" ht="15.75" thickTop="1" x14ac:dyDescent="0.25">
      <c r="A6" s="13"/>
    </row>
    <row r="7" spans="1:5" ht="15.75" thickBot="1" x14ac:dyDescent="0.3">
      <c r="A7" s="12">
        <v>1100</v>
      </c>
      <c r="B7" t="s">
        <v>8</v>
      </c>
    </row>
    <row r="8" spans="1:5" ht="15.75" thickTop="1" x14ac:dyDescent="0.25"/>
    <row r="9" spans="1:5" ht="15.75" thickBot="1" x14ac:dyDescent="0.3">
      <c r="A9" s="12">
        <v>1100</v>
      </c>
      <c r="B9" t="s">
        <v>9</v>
      </c>
    </row>
    <row r="10" spans="1:5" ht="15.75" thickTop="1" x14ac:dyDescent="0.25"/>
    <row r="25" spans="1:3" x14ac:dyDescent="0.25">
      <c r="B25" s="8" t="s">
        <v>5</v>
      </c>
      <c r="C25" s="8" t="s">
        <v>6</v>
      </c>
    </row>
    <row r="26" spans="1:3" x14ac:dyDescent="0.25">
      <c r="A26" s="9">
        <v>2013</v>
      </c>
      <c r="B26" s="10"/>
      <c r="C26" s="11">
        <v>1100</v>
      </c>
    </row>
    <row r="27" spans="1:3" x14ac:dyDescent="0.25">
      <c r="A27" s="9">
        <v>2012</v>
      </c>
      <c r="B27" s="7">
        <v>965.59</v>
      </c>
      <c r="C27" s="7">
        <v>1000</v>
      </c>
    </row>
    <row r="28" spans="1:3" x14ac:dyDescent="0.25">
      <c r="A28" s="9">
        <v>2011</v>
      </c>
      <c r="B28" s="7">
        <v>878.77</v>
      </c>
      <c r="C28" s="7">
        <v>1000</v>
      </c>
    </row>
    <row r="29" spans="1:3" x14ac:dyDescent="0.25">
      <c r="A29" s="9">
        <v>2010</v>
      </c>
      <c r="B29" s="2">
        <v>785.37</v>
      </c>
      <c r="C29" s="2">
        <v>1500</v>
      </c>
    </row>
    <row r="30" spans="1:3" x14ac:dyDescent="0.25">
      <c r="A30" s="9">
        <v>2009</v>
      </c>
      <c r="B30" s="2">
        <v>1389.47</v>
      </c>
      <c r="C30" s="2">
        <v>2000</v>
      </c>
    </row>
    <row r="31" spans="1:3" x14ac:dyDescent="0.25">
      <c r="A31" s="9">
        <v>2008</v>
      </c>
      <c r="B31" s="2">
        <v>1787.11</v>
      </c>
      <c r="C31" s="2">
        <v>3000</v>
      </c>
    </row>
  </sheetData>
  <pageMargins left="0.7" right="0.7" top="0.75" bottom="0.75" header="0.3" footer="0.3"/>
  <pageSetup orientation="portrait" r:id="rId1"/>
  <headerFooter>
    <oddHeader>&amp;R9/17/13</oddHead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73010-000</vt:lpstr>
      <vt:lpstr>73030-000</vt:lpstr>
      <vt:lpstr>73050-000</vt:lpstr>
      <vt:lpstr>73060-000</vt:lpstr>
      <vt:lpstr>73070-000</vt:lpstr>
      <vt:lpstr>73080-000</vt:lpstr>
      <vt:lpstr>73090-000</vt:lpstr>
      <vt:lpstr>73110-000</vt:lpstr>
      <vt:lpstr>73120-000</vt:lpstr>
      <vt:lpstr>73130-000</vt:lpstr>
      <vt:lpstr>73140-000</vt:lpstr>
      <vt:lpstr>76100-000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L. Famer</dc:creator>
  <cp:lastModifiedBy>Terri L. Famer</cp:lastModifiedBy>
  <cp:lastPrinted>2013-09-24T20:08:03Z</cp:lastPrinted>
  <dcterms:created xsi:type="dcterms:W3CDTF">2012-09-28T16:08:31Z</dcterms:created>
  <dcterms:modified xsi:type="dcterms:W3CDTF">2013-12-11T20:25:39Z</dcterms:modified>
</cp:coreProperties>
</file>